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200" windowHeight="9885" activeTab="0"/>
  </bookViews>
  <sheets>
    <sheet name="Water demand Sep 5 to 19 1995" sheetId="1" r:id="rId1"/>
  </sheets>
  <definedNames>
    <definedName name="_xlnm.Print_Area" localSheetId="0">'Water demand Sep 5 to 19 1995'!$A$1:$P$73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<sst xmlns="http://schemas.openxmlformats.org/spreadsheetml/2006/main" count="246" uniqueCount="108">
  <si>
    <t>PRODUCTION/DEMAND</t>
  </si>
  <si>
    <t>PUBLIC WATER UTILITY CONDITIONS</t>
  </si>
  <si>
    <t>September, 1995</t>
  </si>
  <si>
    <t>Utility</t>
  </si>
  <si>
    <t>Production/Demand (mgd)</t>
  </si>
  <si>
    <t>T</t>
  </si>
  <si>
    <t>W</t>
  </si>
  <si>
    <t>F</t>
  </si>
  <si>
    <t>S</t>
  </si>
  <si>
    <t>M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</si>
  <si>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</si>
  <si>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</si>
  <si>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</si>
  <si>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</si>
  <si>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</si>
  <si>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</si>
  <si>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</si>
  <si>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</si>
  <si>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</si>
  <si>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</si>
  <si>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</si>
  <si>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</si>
  <si>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</si>
  <si>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</si>
  <si>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</si>
  <si>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Wilmington</t>
  </si>
  <si>
    <t xml:space="preserve">    * Brandywine Cr.</t>
  </si>
  <si>
    <t xml:space="preserve">    *Reservoir, Other</t>
  </si>
  <si>
    <t>Artesian Water Co.</t>
  </si>
  <si>
    <t xml:space="preserve">    * Wells</t>
  </si>
  <si>
    <t xml:space="preserve">    * CWA (PA) Intercon.</t>
  </si>
  <si>
    <t xml:space="preserve">    * New Castle Intercon.</t>
  </si>
  <si>
    <t>United Water Del.</t>
  </si>
  <si>
    <t xml:space="preserve">    * White Clay Creek</t>
  </si>
  <si>
    <t xml:space="preserve">        - Hoopes Release</t>
  </si>
  <si>
    <t>(0.0)</t>
  </si>
  <si>
    <t>(0.1)</t>
  </si>
  <si>
    <t>(2.0)</t>
  </si>
  <si>
    <t xml:space="preserve">    * Christina River                    </t>
  </si>
  <si>
    <t xml:space="preserve">    * Artesian Intercon.</t>
  </si>
  <si>
    <t xml:space="preserve">    * City</t>
  </si>
  <si>
    <t>Newark</t>
  </si>
  <si>
    <t xml:space="preserve">    * WTP</t>
  </si>
  <si>
    <t xml:space="preserve">    * United Intercon.</t>
  </si>
  <si>
    <t>New Castle</t>
  </si>
  <si>
    <t>Total</t>
  </si>
  <si>
    <t>- Del. Interconnections</t>
  </si>
  <si>
    <t>Production/Demand</t>
  </si>
  <si>
    <t>Note: Information reported by water utilities is the daily production to meet demand</t>
  </si>
  <si>
    <t>FILE: PUBWAT.WK4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</si>
  <si>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</si>
  <si>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</si>
  <si>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</si>
  <si>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</si>
  <si>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</si>
  <si>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</si>
  <si>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</si>
  <si>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</si>
  <si>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</si>
  <si>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</si>
  <si>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</si>
  <si>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10/01</t>
  </si>
  <si>
    <t>10/02</t>
  </si>
  <si>
    <t>10/03</t>
  </si>
  <si>
    <t>10/04</t>
  </si>
  <si>
    <t>10/05</t>
  </si>
  <si>
    <t>10/06</t>
  </si>
  <si>
    <t>10/07</t>
  </si>
  <si>
    <t>10/08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</si>
  <si>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</si>
  <si>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</si>
  <si>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</si>
  <si>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</si>
  <si>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</si>
  <si>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</si>
  <si>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</si>
  <si>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</si>
  <si>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</si>
  <si>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</si>
  <si>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</si>
  <si>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</si>
  <si>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</si>
  <si>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</si>
  <si>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</si>
  <si>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</si>
  <si>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10 25</t>
  </si>
  <si>
    <t>10/26</t>
  </si>
  <si>
    <t>10/27</t>
  </si>
  <si>
    <t>10/28</t>
  </si>
  <si>
    <t>10/29</t>
  </si>
  <si>
    <t>10/30</t>
  </si>
  <si>
    <t>10/31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</si>
  <si>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</si>
  <si>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</si>
  <si>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</si>
  <si>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</si>
  <si>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</si>
  <si>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</si>
  <si>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</si>
  <si>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</si>
  <si>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</si>
  <si>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</si>
  <si>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</si>
  <si>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</si>
  <si>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11/13</t>
  </si>
  <si>
    <t>11/14</t>
  </si>
  <si>
    <t>11/15</t>
  </si>
  <si>
    <t>11/16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</si>
</sst>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V72"/>
  <sheetViews>
    <sheetView tabSelected="1" defaultGridColor="0" zoomScale="67" zoomScaleNormal="67" colorId="22" workbookViewId="0" topLeftCell="BC1">
      <selection activeCell="BW15" sqref="BW15"/>
    </sheetView>
  </sheetViews>
  <sheetFormatPr defaultColWidth="9.6640625" defaultRowHeight="15"/>
  <cols>
    <col min="1" max="1" width="21.6640625" style="1" customWidth="1"/>
    <col min="2" max="8" width="7.6640625" style="1" customWidth="1"/>
    <col min="9" max="16" width="7.6640625" style="2" customWidth="1"/>
  </cols>
  <sheetData>
    <row r="1" spans="1:16" ht="15.75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</row>
    <row r="2" spans="1:16" ht="15.75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5.75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5" spans="1:16" ht="15.75">
      <c r="A5" s="5" t="s">
        <v>3</v>
      </c>
      <c r="B5" s="3" t="s">
        <v>4</v>
      </c>
      <c r="C5" s="3"/>
      <c r="D5" s="3"/>
      <c r="E5" s="3"/>
      <c r="F5" s="3"/>
      <c r="G5" s="3"/>
      <c r="H5" s="6"/>
      <c r="I5" s="7"/>
      <c r="J5" s="7"/>
      <c r="K5" s="7"/>
      <c r="L5" s="7"/>
      <c r="M5" s="7"/>
      <c r="N5" s="7"/>
      <c r="O5" s="7"/>
      <c r="P5" s="7"/>
    </row>
    <row r="6" spans="1:7" ht="15.75">
      <c r="A6" s="5"/>
      <c r="B6" s="3"/>
      <c r="C6" s="3"/>
      <c r="D6" s="3"/>
      <c r="E6" s="3"/>
      <c r="F6" s="3"/>
      <c r="G6" s="3"/>
    </row>
    <row r="7" spans="1:74" ht="15.75">
      <c r="A7" s="5"/>
      <c r="B7" s="8" t="s">
        <v>5</v>
      </c>
      <c r="C7" s="8" t="s">
        <v>6</v>
      </c>
      <c r="D7" s="8" t="s">
        <v>5</v>
      </c>
      <c r="E7" s="8" t="s">
        <v>7</v>
      </c>
      <c r="F7" s="8" t="s">
        <v>8</v>
      </c>
      <c r="G7" s="8" t="s">
        <v>8</v>
      </c>
      <c r="H7" s="8" t="s">
        <v>9</v>
      </c>
      <c r="I7" s="9" t="s">
        <v>5</v>
      </c>
      <c r="J7" s="9" t="s">
        <v>6</v>
      </c>
      <c r="K7" s="9" t="s">
        <v>5</v>
      </c>
      <c r="L7" s="9" t="s">
        <v>7</v>
      </c>
      <c r="M7" s="9" t="s">
        <v>8</v>
      </c>
      <c r="N7" s="9" t="s">
        <v>8</v>
      </c>
      <c r="O7" s="9" t="s">
        <v>9</v>
      </c>
      <c r="P7" s="9" t="s">
        <v>5</v>
      </c>
      <c r="Q7" s="8" t="s">
        <v>6</v>
      </c>
      <c r="R7" s="9" t="s">
        <v>5</v>
      </c>
      <c r="S7" s="9" t="s">
        <v>7</v>
      </c>
      <c r="T7" s="9" t="s">
        <v>8</v>
      </c>
      <c r="U7" s="9" t="s">
        <v>8</v>
      </c>
      <c r="V7" s="9" t="s">
        <v>9</v>
      </c>
      <c r="W7" s="9" t="s">
        <v>5</v>
      </c>
      <c r="X7" s="9" t="s">
        <v>6</v>
      </c>
      <c r="Y7" s="9" t="s">
        <v>5</v>
      </c>
      <c r="Z7" s="9" t="s">
        <v>7</v>
      </c>
      <c r="AA7" s="9" t="s">
        <v>8</v>
      </c>
      <c r="AB7" s="9" t="s">
        <v>8</v>
      </c>
      <c r="AC7" s="9" t="s">
        <v>9</v>
      </c>
      <c r="AD7" s="9" t="s">
        <v>5</v>
      </c>
      <c r="AE7" s="9" t="s">
        <v>6</v>
      </c>
      <c r="AF7" s="9" t="s">
        <v>5</v>
      </c>
      <c r="AG7" s="9" t="s">
        <v>7</v>
      </c>
      <c r="AH7" s="9" t="s">
        <v>8</v>
      </c>
      <c r="AI7" s="9" t="s">
        <v>8</v>
      </c>
      <c r="AJ7" s="9" t="s">
        <v>9</v>
      </c>
      <c r="AK7" s="9" t="s">
        <v>5</v>
      </c>
      <c r="AL7" s="9" t="s">
        <v>6</v>
      </c>
      <c r="AM7" s="9" t="s">
        <v>5</v>
      </c>
      <c r="AN7" s="9" t="s">
        <v>7</v>
      </c>
      <c r="AO7" s="9" t="s">
        <v>8</v>
      </c>
      <c r="AP7" s="9" t="s">
        <v>8</v>
      </c>
      <c r="AQ7" s="9" t="s">
        <v>9</v>
      </c>
      <c r="AR7" s="9" t="s">
        <v>5</v>
      </c>
      <c r="AS7" s="9" t="s">
        <v>6</v>
      </c>
      <c r="AT7" s="9" t="s">
        <v>5</v>
      </c>
      <c r="AU7" s="9" t="s">
        <v>7</v>
      </c>
      <c r="AV7" s="9" t="s">
        <v>8</v>
      </c>
      <c r="AW7" s="9" t="s">
        <v>8</v>
      </c>
      <c r="AX7" s="9" t="s">
        <v>9</v>
      </c>
      <c r="AY7" s="9" t="s">
        <v>5</v>
      </c>
      <c r="AZ7" s="9" t="s">
        <v>6</v>
      </c>
      <c r="BA7" s="9" t="s">
        <v>5</v>
      </c>
      <c r="BB7" s="9" t="s">
        <v>7</v>
      </c>
      <c r="BC7" s="9" t="s">
        <v>8</v>
      </c>
      <c r="BD7" s="9" t="s">
        <v>8</v>
      </c>
      <c r="BE7" s="9" t="s">
        <v>9</v>
      </c>
      <c r="BF7" s="9" t="s">
        <v>5</v>
      </c>
      <c r="BG7" s="9" t="s">
        <v>6</v>
      </c>
      <c r="BH7" s="9" t="s">
        <v>5</v>
      </c>
      <c r="BI7" s="9" t="s">
        <v>7</v>
      </c>
      <c r="BJ7" s="9" t="s">
        <v>8</v>
      </c>
      <c r="BK7" s="9" t="s">
        <v>8</v>
      </c>
      <c r="BL7" s="9" t="s">
        <v>9</v>
      </c>
      <c r="BM7" s="9" t="s">
        <v>5</v>
      </c>
      <c r="BN7" s="9" t="s">
        <v>6</v>
      </c>
      <c r="BO7" s="9" t="s">
        <v>5</v>
      </c>
      <c r="BP7" s="9" t="s">
        <v>7</v>
      </c>
      <c r="BQ7" s="9" t="s">
        <v>8</v>
      </c>
      <c r="BR7" s="9" t="s">
        <v>8</v>
      </c>
      <c r="BS7" s="9" t="s">
        <v>9</v>
      </c>
      <c r="BT7" s="9" t="s">
        <v>5</v>
      </c>
      <c r="BU7" s="9" t="s">
        <v>6</v>
      </c>
      <c r="BV7" s="8" t="s">
        <v>5</v>
      </c>
    </row>
    <row r="8" spans="2:74" ht="15"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1" t="s">
        <v>24</v>
      </c>
      <c r="Q8" s="10" t="s">
        <v>50</v>
      </c>
      <c r="R8" s="11" t="s">
        <v>51</v>
      </c>
      <c r="S8" s="11" t="s">
        <v>52</v>
      </c>
      <c r="T8" s="11" t="s">
        <v>53</v>
      </c>
      <c r="U8" s="11" t="s">
        <v>54</v>
      </c>
      <c r="V8" s="11" t="s">
        <v>55</v>
      </c>
      <c r="W8" s="11" t="s">
        <v>56</v>
      </c>
      <c r="X8" s="11" t="s">
        <v>57</v>
      </c>
      <c r="Y8" s="11" t="s">
        <v>58</v>
      </c>
      <c r="Z8" s="11" t="s">
        <v>59</v>
      </c>
      <c r="AA8" s="11" t="s">
        <v>60</v>
      </c>
      <c r="AB8" s="11" t="s">
        <v>61</v>
      </c>
      <c r="AC8" s="10" t="s">
        <v>62</v>
      </c>
      <c r="AD8" s="11" t="s">
        <v>63</v>
      </c>
      <c r="AE8" s="11" t="s">
        <v>64</v>
      </c>
      <c r="AF8" s="11" t="s">
        <v>65</v>
      </c>
      <c r="AG8" s="11" t="s">
        <v>66</v>
      </c>
      <c r="AH8" s="11" t="s">
        <v>67</v>
      </c>
      <c r="AI8" s="11" t="s">
        <v>68</v>
      </c>
      <c r="AJ8" s="11" t="s">
        <v>69</v>
      </c>
      <c r="AK8" s="11" t="s">
        <v>70</v>
      </c>
      <c r="AL8" s="11" t="s">
        <v>71</v>
      </c>
      <c r="AM8" s="11" t="s">
        <v>72</v>
      </c>
      <c r="AN8" s="10" t="s">
        <v>73</v>
      </c>
      <c r="AO8" s="11" t="s">
        <v>74</v>
      </c>
      <c r="AP8" s="11" t="s">
        <v>75</v>
      </c>
      <c r="AQ8" s="11" t="s">
        <v>76</v>
      </c>
      <c r="AR8" s="11" t="s">
        <v>77</v>
      </c>
      <c r="AS8" s="11" t="s">
        <v>78</v>
      </c>
      <c r="AT8" s="11" t="s">
        <v>79</v>
      </c>
      <c r="AU8" s="11" t="s">
        <v>80</v>
      </c>
      <c r="AV8" s="11" t="s">
        <v>81</v>
      </c>
      <c r="AW8" s="11" t="s">
        <v>82</v>
      </c>
      <c r="AX8" s="11" t="s">
        <v>83</v>
      </c>
      <c r="AY8" s="11" t="s">
        <v>84</v>
      </c>
      <c r="AZ8" s="11" t="s">
        <v>85</v>
      </c>
      <c r="BA8" s="10" t="s">
        <v>86</v>
      </c>
      <c r="BB8" s="11" t="s">
        <v>87</v>
      </c>
      <c r="BC8" s="11" t="s">
        <v>88</v>
      </c>
      <c r="BD8" s="11" t="s">
        <v>89</v>
      </c>
      <c r="BE8" s="11" t="s">
        <v>90</v>
      </c>
      <c r="BF8" s="11" t="s">
        <v>91</v>
      </c>
      <c r="BG8" s="11" t="s">
        <v>92</v>
      </c>
      <c r="BH8" s="11" t="s">
        <v>93</v>
      </c>
      <c r="BI8" s="11" t="s">
        <v>94</v>
      </c>
      <c r="BJ8" s="11" t="s">
        <v>95</v>
      </c>
      <c r="BK8" s="11" t="s">
        <v>96</v>
      </c>
      <c r="BL8" s="11" t="s">
        <v>97</v>
      </c>
      <c r="BM8" s="11" t="s">
        <v>98</v>
      </c>
      <c r="BN8" s="10" t="s">
        <v>99</v>
      </c>
      <c r="BO8" s="10" t="s">
        <v>100</v>
      </c>
      <c r="BP8" s="10" t="s">
        <v>101</v>
      </c>
      <c r="BQ8" s="10" t="s">
        <v>102</v>
      </c>
      <c r="BR8" s="10" t="s">
        <v>103</v>
      </c>
      <c r="BS8" s="11" t="s">
        <v>104</v>
      </c>
      <c r="BT8" s="11" t="s">
        <v>105</v>
      </c>
      <c r="BU8" s="11" t="s">
        <v>106</v>
      </c>
      <c r="BV8" s="11" t="s">
        <v>107</v>
      </c>
    </row>
    <row r="9" spans="17:73" ht="15"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1"/>
      <c r="BO9" s="2"/>
      <c r="BP9" s="2"/>
      <c r="BQ9" s="2"/>
      <c r="BR9" s="2"/>
      <c r="BS9" s="2"/>
      <c r="BT9" s="2"/>
      <c r="BU9" s="2"/>
    </row>
    <row r="10" spans="1:73" ht="15.75">
      <c r="A10" s="13" t="s">
        <v>25</v>
      </c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1"/>
      <c r="BO10" s="2"/>
      <c r="BP10" s="2"/>
      <c r="BQ10" s="2"/>
      <c r="BR10" s="2"/>
      <c r="BS10" s="2"/>
      <c r="BT10" s="2"/>
      <c r="BU10" s="2"/>
    </row>
    <row r="11" spans="17:73" ht="15"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1"/>
      <c r="BO11" s="2"/>
      <c r="BP11" s="2"/>
      <c r="BQ11" s="2"/>
      <c r="BR11" s="2"/>
      <c r="BS11" s="2"/>
      <c r="BT11" s="2"/>
      <c r="BU11" s="2"/>
    </row>
    <row r="12" spans="1:73" ht="15">
      <c r="A12" s="1" t="s">
        <v>26</v>
      </c>
      <c r="B12" s="2">
        <v>18</v>
      </c>
      <c r="C12" s="2">
        <v>23</v>
      </c>
      <c r="D12" s="2">
        <v>23</v>
      </c>
      <c r="E12" s="2">
        <v>22</v>
      </c>
      <c r="F12" s="2">
        <v>25</v>
      </c>
      <c r="G12" s="2">
        <v>25</v>
      </c>
      <c r="H12" s="2">
        <v>26</v>
      </c>
      <c r="I12" s="2">
        <v>25</v>
      </c>
      <c r="J12" s="2">
        <v>25</v>
      </c>
      <c r="K12" s="2">
        <v>27</v>
      </c>
      <c r="L12" s="2">
        <v>27</v>
      </c>
      <c r="M12" s="2">
        <v>28</v>
      </c>
      <c r="N12" s="2">
        <v>28</v>
      </c>
      <c r="O12" s="2">
        <v>26</v>
      </c>
      <c r="P12" s="2">
        <v>28</v>
      </c>
      <c r="Q12" s="2">
        <v>27</v>
      </c>
      <c r="R12" s="2">
        <v>27</v>
      </c>
      <c r="S12" s="2">
        <v>27</v>
      </c>
      <c r="T12" s="2">
        <v>27</v>
      </c>
      <c r="U12" s="2">
        <v>27</v>
      </c>
      <c r="V12" s="2">
        <v>25</v>
      </c>
      <c r="W12" s="2">
        <v>25</v>
      </c>
      <c r="X12" s="2">
        <v>24</v>
      </c>
      <c r="Y12" s="2">
        <v>24</v>
      </c>
      <c r="Z12" s="2">
        <v>23</v>
      </c>
      <c r="AA12" s="2">
        <v>23</v>
      </c>
      <c r="AB12" s="2">
        <v>24</v>
      </c>
      <c r="AC12" s="2">
        <v>24</v>
      </c>
      <c r="AD12" s="2">
        <v>23</v>
      </c>
      <c r="AE12" s="2">
        <v>24</v>
      </c>
      <c r="AF12" s="2">
        <v>24</v>
      </c>
      <c r="AG12" s="2">
        <v>24</v>
      </c>
      <c r="AH12" s="2">
        <v>23</v>
      </c>
      <c r="AI12" s="2">
        <v>23</v>
      </c>
      <c r="AJ12" s="2">
        <v>21</v>
      </c>
      <c r="AK12" s="2">
        <v>23</v>
      </c>
      <c r="AL12" s="2">
        <v>26</v>
      </c>
      <c r="AM12" s="2">
        <v>24</v>
      </c>
      <c r="AN12" s="2">
        <v>24</v>
      </c>
      <c r="AO12" s="2">
        <v>24</v>
      </c>
      <c r="AP12" s="2">
        <v>24</v>
      </c>
      <c r="AQ12" s="2">
        <v>24</v>
      </c>
      <c r="AR12" s="2">
        <v>24</v>
      </c>
      <c r="AS12" s="2">
        <v>24</v>
      </c>
      <c r="AT12" s="2">
        <v>24</v>
      </c>
      <c r="AU12" s="2">
        <v>24</v>
      </c>
      <c r="AV12" s="2">
        <v>22</v>
      </c>
      <c r="AW12" s="2">
        <v>21.5</v>
      </c>
      <c r="AX12" s="2">
        <v>23</v>
      </c>
      <c r="AY12" s="2">
        <v>24</v>
      </c>
      <c r="AZ12" s="2">
        <v>25.5</v>
      </c>
      <c r="BA12" s="2">
        <v>25</v>
      </c>
      <c r="BB12" s="2">
        <v>25</v>
      </c>
      <c r="BC12" s="2">
        <v>25</v>
      </c>
      <c r="BD12" s="2">
        <v>25</v>
      </c>
      <c r="BE12" s="2">
        <v>21</v>
      </c>
      <c r="BF12" s="2">
        <v>18</v>
      </c>
      <c r="BG12" s="2">
        <v>24</v>
      </c>
      <c r="BH12" s="2">
        <f>17.4+5.6</f>
        <v>23.000000000000004</v>
      </c>
      <c r="BI12" s="2">
        <f>17.6+5</f>
        <v>22.6</v>
      </c>
      <c r="BJ12" s="2">
        <f>16.7+5</f>
        <v>21.7</v>
      </c>
      <c r="BK12" s="2">
        <f>16.7+6</f>
        <v>22.7</v>
      </c>
      <c r="BL12" s="2">
        <f>17.8+6</f>
        <v>23.8</v>
      </c>
      <c r="BM12" s="2">
        <f>18.8+5</f>
        <v>23.8</v>
      </c>
      <c r="BN12" s="2">
        <f>6+17.1</f>
        <v>23.1</v>
      </c>
      <c r="BO12" s="2">
        <f>18.3+6</f>
        <v>24.3</v>
      </c>
      <c r="BP12" s="2">
        <f>18.1+6</f>
        <v>24.1</v>
      </c>
      <c r="BQ12" s="2">
        <f>17.3+6</f>
        <v>23.3</v>
      </c>
      <c r="BR12" s="2">
        <f>16.9+6</f>
        <v>22.900000000000002</v>
      </c>
      <c r="BS12" s="2"/>
      <c r="BT12" s="2"/>
      <c r="BU12" s="2"/>
    </row>
    <row r="13" spans="2:73" ht="15">
      <c r="B13" s="2"/>
      <c r="C13" s="2"/>
      <c r="D13" s="2"/>
      <c r="E13" s="2"/>
      <c r="F13" s="2"/>
      <c r="G13" s="2"/>
      <c r="H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>
      <c r="A14" s="1" t="s">
        <v>27</v>
      </c>
      <c r="B14" s="2">
        <v>10</v>
      </c>
      <c r="C14" s="2">
        <v>7</v>
      </c>
      <c r="D14" s="2">
        <v>5</v>
      </c>
      <c r="E14" s="14">
        <v>8</v>
      </c>
      <c r="F14" s="14">
        <v>0</v>
      </c>
      <c r="G14" s="14">
        <v>0</v>
      </c>
      <c r="H14" s="14">
        <v>0</v>
      </c>
      <c r="I14" s="14">
        <v>0</v>
      </c>
      <c r="J14" s="2">
        <v>0</v>
      </c>
      <c r="K14" s="2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2"/>
      <c r="BT14" s="2"/>
      <c r="BU14" s="2"/>
    </row>
    <row r="15" spans="2:73" ht="15">
      <c r="B15" s="15"/>
      <c r="C15" s="15"/>
      <c r="D15" s="15"/>
      <c r="E15" s="2"/>
      <c r="F15" s="2"/>
      <c r="G15" s="2"/>
      <c r="H15" s="2"/>
      <c r="J15" s="15"/>
      <c r="K15" s="15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5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15"/>
      <c r="BO15" s="2"/>
      <c r="BP15" s="2"/>
      <c r="BQ15" s="2"/>
      <c r="BR15" s="2"/>
      <c r="BS15" s="2"/>
      <c r="BT15" s="2"/>
      <c r="BU15" s="2"/>
    </row>
    <row r="16" spans="2:73" ht="15.75">
      <c r="B16" s="16">
        <f aca="true" t="shared" si="0" ref="B16:P16">SUM(B12:B14)</f>
        <v>28</v>
      </c>
      <c r="C16" s="16">
        <f t="shared" si="0"/>
        <v>30</v>
      </c>
      <c r="D16" s="16">
        <f t="shared" si="0"/>
        <v>28</v>
      </c>
      <c r="E16" s="16">
        <f t="shared" si="0"/>
        <v>30</v>
      </c>
      <c r="F16" s="16">
        <f t="shared" si="0"/>
        <v>25</v>
      </c>
      <c r="G16" s="16">
        <f t="shared" si="0"/>
        <v>25</v>
      </c>
      <c r="H16" s="16">
        <f t="shared" si="0"/>
        <v>26</v>
      </c>
      <c r="I16" s="16">
        <f t="shared" si="0"/>
        <v>25</v>
      </c>
      <c r="J16" s="16">
        <f t="shared" si="0"/>
        <v>25</v>
      </c>
      <c r="K16" s="16">
        <f t="shared" si="0"/>
        <v>27</v>
      </c>
      <c r="L16" s="16">
        <f t="shared" si="0"/>
        <v>27</v>
      </c>
      <c r="M16" s="16">
        <f t="shared" si="0"/>
        <v>28</v>
      </c>
      <c r="N16" s="16">
        <f t="shared" si="0"/>
        <v>28</v>
      </c>
      <c r="O16" s="16">
        <f t="shared" si="0"/>
        <v>26</v>
      </c>
      <c r="P16" s="16">
        <f t="shared" si="0"/>
        <v>28</v>
      </c>
      <c r="Q16" s="16">
        <f>SUM(Q12:Q14)</f>
        <v>27</v>
      </c>
      <c r="R16" s="16">
        <f>SUM(R12:R14)</f>
        <v>27</v>
      </c>
      <c r="S16" s="16">
        <f>SUM(S12:S14)</f>
        <v>27</v>
      </c>
      <c r="T16" s="16">
        <f>SUM(T12:T14)</f>
        <v>27</v>
      </c>
      <c r="U16" s="16">
        <v>27</v>
      </c>
      <c r="V16" s="16">
        <f aca="true" t="shared" si="1" ref="V16:AZ16">SUM(V12:V14)</f>
        <v>25</v>
      </c>
      <c r="W16" s="16">
        <f t="shared" si="1"/>
        <v>25</v>
      </c>
      <c r="X16" s="16">
        <f t="shared" si="1"/>
        <v>24</v>
      </c>
      <c r="Y16" s="16">
        <f t="shared" si="1"/>
        <v>24</v>
      </c>
      <c r="Z16" s="16">
        <f t="shared" si="1"/>
        <v>23</v>
      </c>
      <c r="AA16" s="16">
        <f t="shared" si="1"/>
        <v>23</v>
      </c>
      <c r="AB16" s="16">
        <f t="shared" si="1"/>
        <v>24</v>
      </c>
      <c r="AC16" s="16">
        <f t="shared" si="1"/>
        <v>24</v>
      </c>
      <c r="AD16" s="16">
        <f t="shared" si="1"/>
        <v>23</v>
      </c>
      <c r="AE16" s="16">
        <f t="shared" si="1"/>
        <v>24</v>
      </c>
      <c r="AF16" s="16">
        <f t="shared" si="1"/>
        <v>24</v>
      </c>
      <c r="AG16" s="16">
        <f t="shared" si="1"/>
        <v>24</v>
      </c>
      <c r="AH16" s="16">
        <f t="shared" si="1"/>
        <v>23</v>
      </c>
      <c r="AI16" s="16">
        <f t="shared" si="1"/>
        <v>23</v>
      </c>
      <c r="AJ16" s="16">
        <f t="shared" si="1"/>
        <v>21</v>
      </c>
      <c r="AK16" s="16">
        <f t="shared" si="1"/>
        <v>23</v>
      </c>
      <c r="AL16" s="16">
        <f t="shared" si="1"/>
        <v>26</v>
      </c>
      <c r="AM16" s="16">
        <f t="shared" si="1"/>
        <v>24</v>
      </c>
      <c r="AN16" s="16">
        <f t="shared" si="1"/>
        <v>24</v>
      </c>
      <c r="AO16" s="16">
        <f t="shared" si="1"/>
        <v>24</v>
      </c>
      <c r="AP16" s="16">
        <f t="shared" si="1"/>
        <v>24</v>
      </c>
      <c r="AQ16" s="16">
        <f t="shared" si="1"/>
        <v>24</v>
      </c>
      <c r="AR16" s="16">
        <f t="shared" si="1"/>
        <v>24</v>
      </c>
      <c r="AS16" s="16">
        <f t="shared" si="1"/>
        <v>24</v>
      </c>
      <c r="AT16" s="16">
        <f t="shared" si="1"/>
        <v>24</v>
      </c>
      <c r="AU16" s="16">
        <f t="shared" si="1"/>
        <v>24</v>
      </c>
      <c r="AV16" s="16">
        <f t="shared" si="1"/>
        <v>22</v>
      </c>
      <c r="AW16" s="16">
        <f t="shared" si="1"/>
        <v>21.5</v>
      </c>
      <c r="AX16" s="16">
        <f t="shared" si="1"/>
        <v>23</v>
      </c>
      <c r="AY16" s="16">
        <f t="shared" si="1"/>
        <v>24</v>
      </c>
      <c r="AZ16" s="16">
        <f t="shared" si="1"/>
        <v>25.5</v>
      </c>
      <c r="BA16" s="16">
        <f aca="true" t="shared" si="2" ref="BA16:BM16">SUM(BA12:BA14)</f>
        <v>25</v>
      </c>
      <c r="BB16" s="16">
        <f t="shared" si="2"/>
        <v>25</v>
      </c>
      <c r="BC16" s="16">
        <f t="shared" si="2"/>
        <v>25</v>
      </c>
      <c r="BD16" s="16">
        <f t="shared" si="2"/>
        <v>25</v>
      </c>
      <c r="BE16" s="16">
        <f t="shared" si="2"/>
        <v>21</v>
      </c>
      <c r="BF16" s="16">
        <f t="shared" si="2"/>
        <v>18</v>
      </c>
      <c r="BG16" s="16">
        <f t="shared" si="2"/>
        <v>24</v>
      </c>
      <c r="BH16" s="16">
        <f t="shared" si="2"/>
        <v>23.000000000000004</v>
      </c>
      <c r="BI16" s="16">
        <f t="shared" si="2"/>
        <v>22.6</v>
      </c>
      <c r="BJ16" s="16">
        <f t="shared" si="2"/>
        <v>21.7</v>
      </c>
      <c r="BK16" s="16">
        <f t="shared" si="2"/>
        <v>22.7</v>
      </c>
      <c r="BL16" s="16">
        <f t="shared" si="2"/>
        <v>23.8</v>
      </c>
      <c r="BM16" s="16">
        <f t="shared" si="2"/>
        <v>23.8</v>
      </c>
      <c r="BN16" s="16">
        <f>SUM(BN12:BN14)</f>
        <v>23.1</v>
      </c>
      <c r="BO16" s="16">
        <f>SUM(BO12:BO14)</f>
        <v>24.3</v>
      </c>
      <c r="BP16" s="16">
        <f>SUM(BP12:BP14)</f>
        <v>24.1</v>
      </c>
      <c r="BQ16" s="16">
        <f>SUM(BQ12:BQ14)</f>
        <v>23.3</v>
      </c>
      <c r="BR16" s="16">
        <f>SUM(BR12:BR14)</f>
        <v>22.900000000000002</v>
      </c>
      <c r="BS16" s="2"/>
      <c r="BT16" s="2"/>
      <c r="BU16" s="2"/>
    </row>
    <row r="17" spans="2:73" ht="15">
      <c r="B17" s="2"/>
      <c r="C17" s="2"/>
      <c r="D17" s="2"/>
      <c r="E17" s="2"/>
      <c r="F17" s="2"/>
      <c r="G17" s="2"/>
      <c r="H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2:73" ht="15">
      <c r="B18" s="2"/>
      <c r="C18" s="2"/>
      <c r="D18" s="2"/>
      <c r="E18" s="2"/>
      <c r="F18" s="2"/>
      <c r="G18" s="2"/>
      <c r="H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5.75">
      <c r="A19" s="13" t="s">
        <v>28</v>
      </c>
      <c r="B19" s="2"/>
      <c r="C19" s="2"/>
      <c r="D19" s="2"/>
      <c r="E19" s="2"/>
      <c r="F19" s="2"/>
      <c r="G19" s="2"/>
      <c r="H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2:73" ht="15">
      <c r="B20" s="2"/>
      <c r="C20" s="2"/>
      <c r="D20" s="2"/>
      <c r="E20" s="2"/>
      <c r="F20" s="2"/>
      <c r="G20" s="2"/>
      <c r="H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">
      <c r="A21" s="1" t="s">
        <v>29</v>
      </c>
      <c r="B21" s="2">
        <v>16.5</v>
      </c>
      <c r="C21" s="2">
        <v>15</v>
      </c>
      <c r="D21" s="2">
        <v>15.8</v>
      </c>
      <c r="E21" s="2">
        <v>15.3</v>
      </c>
      <c r="F21" s="2">
        <v>15.9</v>
      </c>
      <c r="G21" s="2">
        <v>15.2</v>
      </c>
      <c r="H21" s="2">
        <v>14.7</v>
      </c>
      <c r="I21" s="2">
        <v>14.6</v>
      </c>
      <c r="J21" s="2">
        <v>14.5</v>
      </c>
      <c r="K21" s="2">
        <v>16.7</v>
      </c>
      <c r="L21" s="2">
        <v>16.1</v>
      </c>
      <c r="M21" s="2">
        <v>14.5</v>
      </c>
      <c r="N21" s="2">
        <v>14.8</v>
      </c>
      <c r="O21" s="2">
        <v>17.3</v>
      </c>
      <c r="P21" s="2">
        <v>13.5</v>
      </c>
      <c r="Q21" s="2">
        <v>15.3</v>
      </c>
      <c r="R21" s="2">
        <v>14.8</v>
      </c>
      <c r="S21" s="2">
        <v>14.5</v>
      </c>
      <c r="T21" s="2">
        <v>16</v>
      </c>
      <c r="U21" s="2">
        <v>17.4</v>
      </c>
      <c r="V21" s="2">
        <v>14.7</v>
      </c>
      <c r="W21" s="2">
        <v>14.9</v>
      </c>
      <c r="X21" s="2">
        <v>16.4</v>
      </c>
      <c r="Y21" s="2">
        <v>15.5</v>
      </c>
      <c r="Z21" s="2">
        <v>14.6</v>
      </c>
      <c r="AA21" s="2">
        <v>16.7</v>
      </c>
      <c r="AB21" s="2">
        <v>15.3</v>
      </c>
      <c r="AC21" s="2">
        <v>14</v>
      </c>
      <c r="AD21" s="2">
        <v>14.1</v>
      </c>
      <c r="AE21" s="2">
        <v>13.3</v>
      </c>
      <c r="AF21" s="2">
        <v>16.3</v>
      </c>
      <c r="AG21" s="2">
        <v>14.4</v>
      </c>
      <c r="AH21" s="2">
        <v>15.2</v>
      </c>
      <c r="AI21" s="2">
        <v>13.9</v>
      </c>
      <c r="AJ21" s="2">
        <v>17.2</v>
      </c>
      <c r="AK21" s="2">
        <v>13.9</v>
      </c>
      <c r="AL21" s="2">
        <v>14.2</v>
      </c>
      <c r="AM21" s="2">
        <v>14.9</v>
      </c>
      <c r="AN21" s="2">
        <v>15</v>
      </c>
      <c r="AO21" s="2">
        <v>17.1</v>
      </c>
      <c r="AP21" s="2">
        <v>14.1</v>
      </c>
      <c r="AQ21" s="2">
        <v>15.8</v>
      </c>
      <c r="AR21" s="2">
        <v>16</v>
      </c>
      <c r="AS21" s="2">
        <v>15</v>
      </c>
      <c r="AT21" s="2">
        <v>15.7</v>
      </c>
      <c r="AU21" s="2">
        <v>15.7</v>
      </c>
      <c r="AV21" s="2">
        <v>14.6</v>
      </c>
      <c r="AW21" s="2">
        <v>15.2</v>
      </c>
      <c r="AX21" s="2">
        <v>16.4</v>
      </c>
      <c r="AY21" s="2">
        <v>15.6</v>
      </c>
      <c r="AZ21" s="2">
        <v>15</v>
      </c>
      <c r="BA21" s="2">
        <v>15</v>
      </c>
      <c r="BB21" s="2">
        <v>13.5</v>
      </c>
      <c r="BC21" s="2">
        <v>14.8</v>
      </c>
      <c r="BD21" s="2">
        <v>14</v>
      </c>
      <c r="BE21" s="2">
        <v>13.8</v>
      </c>
      <c r="BF21" s="2">
        <v>14</v>
      </c>
      <c r="BG21" s="2">
        <v>14.7</v>
      </c>
      <c r="BH21" s="2">
        <v>15</v>
      </c>
      <c r="BI21" s="2">
        <v>15</v>
      </c>
      <c r="BJ21" s="2">
        <v>11.6</v>
      </c>
      <c r="BK21" s="2">
        <v>12.1</v>
      </c>
      <c r="BL21" s="2">
        <v>11.6</v>
      </c>
      <c r="BM21" s="2">
        <v>12.1</v>
      </c>
      <c r="BN21" s="2">
        <v>12.9</v>
      </c>
      <c r="BO21" s="2">
        <v>12.5</v>
      </c>
      <c r="BP21" s="2">
        <v>13.7</v>
      </c>
      <c r="BQ21" s="2">
        <v>14.2</v>
      </c>
      <c r="BR21" s="2">
        <v>12.8</v>
      </c>
      <c r="BS21" s="2"/>
      <c r="BT21" s="2"/>
      <c r="BU21" s="2"/>
    </row>
    <row r="22" spans="2:73" ht="15">
      <c r="B22" s="2"/>
      <c r="C22" s="2"/>
      <c r="D22" s="2"/>
      <c r="E22" s="2"/>
      <c r="F22" s="2"/>
      <c r="G22" s="2"/>
      <c r="H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5">
      <c r="A23" s="1" t="s">
        <v>30</v>
      </c>
      <c r="B23" s="2">
        <v>4.5</v>
      </c>
      <c r="C23" s="2">
        <v>3.7</v>
      </c>
      <c r="D23" s="2">
        <v>4.2</v>
      </c>
      <c r="E23" s="2">
        <v>3.9</v>
      </c>
      <c r="F23" s="2">
        <v>3.6</v>
      </c>
      <c r="G23" s="2">
        <v>3.8</v>
      </c>
      <c r="H23" s="2">
        <v>3.8</v>
      </c>
      <c r="I23" s="2">
        <v>3</v>
      </c>
      <c r="J23" s="2">
        <v>3.1</v>
      </c>
      <c r="K23" s="2">
        <v>1.5</v>
      </c>
      <c r="L23" s="2">
        <v>2</v>
      </c>
      <c r="M23" s="2">
        <v>3.2</v>
      </c>
      <c r="N23" s="2">
        <v>3.4</v>
      </c>
      <c r="O23" s="2">
        <v>3.3</v>
      </c>
      <c r="P23" s="2">
        <v>3</v>
      </c>
      <c r="Q23" s="2">
        <v>2.5</v>
      </c>
      <c r="R23" s="2">
        <v>2.4</v>
      </c>
      <c r="S23" s="2">
        <v>2.4</v>
      </c>
      <c r="T23" s="2">
        <v>1.5</v>
      </c>
      <c r="U23" s="2">
        <v>1.3</v>
      </c>
      <c r="V23" s="2">
        <v>1.5</v>
      </c>
      <c r="W23" s="2">
        <v>1.5</v>
      </c>
      <c r="X23" s="2">
        <v>1.5</v>
      </c>
      <c r="Y23" s="2">
        <v>2.1</v>
      </c>
      <c r="Z23" s="2">
        <v>2.5</v>
      </c>
      <c r="AA23" s="2">
        <v>2.6</v>
      </c>
      <c r="AB23" s="2">
        <v>2.5</v>
      </c>
      <c r="AC23" s="2">
        <v>2.5</v>
      </c>
      <c r="AD23" s="2">
        <v>2.6</v>
      </c>
      <c r="AE23" s="2">
        <v>2.5</v>
      </c>
      <c r="AF23" s="2">
        <v>2.5</v>
      </c>
      <c r="AG23" s="2">
        <v>2.5</v>
      </c>
      <c r="AH23" s="2">
        <v>2.4</v>
      </c>
      <c r="AI23" s="2">
        <v>2.6</v>
      </c>
      <c r="AJ23" s="2">
        <v>2.5</v>
      </c>
      <c r="AK23" s="2">
        <v>2.5</v>
      </c>
      <c r="AL23" s="2">
        <v>2.5</v>
      </c>
      <c r="AM23" s="2">
        <v>2.5</v>
      </c>
      <c r="AN23" s="2">
        <v>2.5</v>
      </c>
      <c r="AO23" s="2">
        <v>2.4</v>
      </c>
      <c r="AP23" s="2">
        <v>2.5</v>
      </c>
      <c r="AQ23" s="2">
        <v>2.2</v>
      </c>
      <c r="AR23" s="2">
        <v>2.6</v>
      </c>
      <c r="AS23" s="2">
        <v>2.4</v>
      </c>
      <c r="AT23" s="2">
        <v>2.5</v>
      </c>
      <c r="AU23" s="2">
        <v>2.5</v>
      </c>
      <c r="AV23" s="2">
        <v>2.5</v>
      </c>
      <c r="AW23" s="2">
        <v>2.3</v>
      </c>
      <c r="AX23" s="2">
        <v>2.6</v>
      </c>
      <c r="AY23" s="2">
        <v>2.4</v>
      </c>
      <c r="AZ23" s="2">
        <v>2.5</v>
      </c>
      <c r="BA23" s="2">
        <v>3.4</v>
      </c>
      <c r="BB23" s="2">
        <v>1.7</v>
      </c>
      <c r="BC23" s="2">
        <v>2.6</v>
      </c>
      <c r="BD23" s="2">
        <v>2.5</v>
      </c>
      <c r="BE23" s="2">
        <v>2.7</v>
      </c>
      <c r="BF23" s="2">
        <v>2.4</v>
      </c>
      <c r="BG23" s="2">
        <v>3.4</v>
      </c>
      <c r="BH23" s="2">
        <v>3.8</v>
      </c>
      <c r="BI23" s="2">
        <v>3.8</v>
      </c>
      <c r="BJ23" s="2">
        <v>3.5</v>
      </c>
      <c r="BK23" s="2">
        <v>3.5</v>
      </c>
      <c r="BL23" s="2">
        <v>3.5</v>
      </c>
      <c r="BM23" s="2">
        <v>3.5</v>
      </c>
      <c r="BN23" s="2">
        <v>3.6</v>
      </c>
      <c r="BO23" s="2">
        <v>3.6</v>
      </c>
      <c r="BP23" s="2">
        <v>3.7</v>
      </c>
      <c r="BQ23" s="2">
        <v>3.6</v>
      </c>
      <c r="BR23" s="2">
        <v>3.2</v>
      </c>
      <c r="BS23" s="2"/>
      <c r="BT23" s="2"/>
      <c r="BU23" s="2"/>
    </row>
    <row r="24" spans="2:73" ht="15">
      <c r="B24" s="2"/>
      <c r="C24" s="2"/>
      <c r="D24" s="2"/>
      <c r="E24" s="2"/>
      <c r="F24" s="2"/>
      <c r="G24" s="2"/>
      <c r="H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5">
      <c r="A25" s="1" t="s">
        <v>31</v>
      </c>
      <c r="B25" s="14">
        <v>0.5</v>
      </c>
      <c r="C25" s="14">
        <v>0.5</v>
      </c>
      <c r="D25" s="2">
        <v>0.5</v>
      </c>
      <c r="E25" s="2">
        <v>0.5</v>
      </c>
      <c r="F25" s="2">
        <v>0.7</v>
      </c>
      <c r="G25" s="2">
        <v>0.8</v>
      </c>
      <c r="H25" s="2">
        <v>0.8</v>
      </c>
      <c r="I25" s="14">
        <v>0.7</v>
      </c>
      <c r="J25" s="2">
        <v>1</v>
      </c>
      <c r="K25" s="14">
        <v>0.6</v>
      </c>
      <c r="L25" s="14">
        <v>0.9</v>
      </c>
      <c r="M25" s="14">
        <v>0.5</v>
      </c>
      <c r="N25" s="14">
        <v>1</v>
      </c>
      <c r="O25" s="14">
        <v>0.7</v>
      </c>
      <c r="P25" s="14">
        <v>0.5</v>
      </c>
      <c r="Q25" s="14">
        <v>0.6</v>
      </c>
      <c r="R25" s="14">
        <v>0.8</v>
      </c>
      <c r="S25" s="14">
        <v>0.8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2"/>
      <c r="BT25" s="2"/>
      <c r="BU25" s="2"/>
    </row>
    <row r="26" spans="2:73" ht="15">
      <c r="B26" s="2"/>
      <c r="C26" s="2"/>
      <c r="D26" s="15"/>
      <c r="E26" s="15"/>
      <c r="F26" s="15"/>
      <c r="G26" s="15"/>
      <c r="H26" s="15"/>
      <c r="J26" s="1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2:73" ht="15.75">
      <c r="B27" s="16">
        <f aca="true" t="shared" si="3" ref="B27:AZ27">SUM(B21:B25)</f>
        <v>21.5</v>
      </c>
      <c r="C27" s="16">
        <f t="shared" si="3"/>
        <v>19.2</v>
      </c>
      <c r="D27" s="16">
        <f t="shared" si="3"/>
        <v>20.5</v>
      </c>
      <c r="E27" s="16">
        <f t="shared" si="3"/>
        <v>19.7</v>
      </c>
      <c r="F27" s="16">
        <f t="shared" si="3"/>
        <v>20.2</v>
      </c>
      <c r="G27" s="16">
        <f t="shared" si="3"/>
        <v>19.8</v>
      </c>
      <c r="H27" s="16">
        <f t="shared" si="3"/>
        <v>19.3</v>
      </c>
      <c r="I27" s="16">
        <f t="shared" si="3"/>
        <v>18.3</v>
      </c>
      <c r="J27" s="16">
        <f t="shared" si="3"/>
        <v>18.6</v>
      </c>
      <c r="K27" s="16">
        <f t="shared" si="3"/>
        <v>18.8</v>
      </c>
      <c r="L27" s="16">
        <f t="shared" si="3"/>
        <v>19</v>
      </c>
      <c r="M27" s="16">
        <f t="shared" si="3"/>
        <v>18.2</v>
      </c>
      <c r="N27" s="16">
        <f t="shared" si="3"/>
        <v>19.2</v>
      </c>
      <c r="O27" s="16">
        <f t="shared" si="3"/>
        <v>21.3</v>
      </c>
      <c r="P27" s="16">
        <f t="shared" si="3"/>
        <v>17</v>
      </c>
      <c r="Q27" s="16">
        <f t="shared" si="3"/>
        <v>18.400000000000002</v>
      </c>
      <c r="R27" s="16">
        <f t="shared" si="3"/>
        <v>18</v>
      </c>
      <c r="S27" s="16">
        <f t="shared" si="3"/>
        <v>17.7</v>
      </c>
      <c r="T27" s="16">
        <f t="shared" si="3"/>
        <v>17.5</v>
      </c>
      <c r="U27" s="16">
        <f t="shared" si="3"/>
        <v>18.7</v>
      </c>
      <c r="V27" s="16">
        <f t="shared" si="3"/>
        <v>16.2</v>
      </c>
      <c r="W27" s="16">
        <f t="shared" si="3"/>
        <v>16.4</v>
      </c>
      <c r="X27" s="16">
        <f t="shared" si="3"/>
        <v>17.9</v>
      </c>
      <c r="Y27" s="16">
        <f t="shared" si="3"/>
        <v>17.6</v>
      </c>
      <c r="Z27" s="16">
        <f t="shared" si="3"/>
        <v>17.1</v>
      </c>
      <c r="AA27" s="16">
        <f t="shared" si="3"/>
        <v>19.3</v>
      </c>
      <c r="AB27" s="16">
        <f t="shared" si="3"/>
        <v>17.8</v>
      </c>
      <c r="AC27" s="16">
        <f t="shared" si="3"/>
        <v>16.5</v>
      </c>
      <c r="AD27" s="16">
        <f t="shared" si="3"/>
        <v>16.7</v>
      </c>
      <c r="AE27" s="16">
        <f t="shared" si="3"/>
        <v>15.8</v>
      </c>
      <c r="AF27" s="16">
        <f t="shared" si="3"/>
        <v>18.8</v>
      </c>
      <c r="AG27" s="16">
        <f t="shared" si="3"/>
        <v>16.9</v>
      </c>
      <c r="AH27" s="16">
        <f t="shared" si="3"/>
        <v>17.599999999999998</v>
      </c>
      <c r="AI27" s="16">
        <f t="shared" si="3"/>
        <v>16.5</v>
      </c>
      <c r="AJ27" s="16">
        <f t="shared" si="3"/>
        <v>19.7</v>
      </c>
      <c r="AK27" s="16">
        <f t="shared" si="3"/>
        <v>16.4</v>
      </c>
      <c r="AL27" s="16">
        <f t="shared" si="3"/>
        <v>16.7</v>
      </c>
      <c r="AM27" s="16">
        <f t="shared" si="3"/>
        <v>17.4</v>
      </c>
      <c r="AN27" s="16">
        <f t="shared" si="3"/>
        <v>17.5</v>
      </c>
      <c r="AO27" s="16">
        <f t="shared" si="3"/>
        <v>19.5</v>
      </c>
      <c r="AP27" s="16">
        <f t="shared" si="3"/>
        <v>16.6</v>
      </c>
      <c r="AQ27" s="16">
        <f t="shared" si="3"/>
        <v>18</v>
      </c>
      <c r="AR27" s="16">
        <f t="shared" si="3"/>
        <v>18.6</v>
      </c>
      <c r="AS27" s="16">
        <f t="shared" si="3"/>
        <v>17.4</v>
      </c>
      <c r="AT27" s="16">
        <f t="shared" si="3"/>
        <v>18.2</v>
      </c>
      <c r="AU27" s="16">
        <f t="shared" si="3"/>
        <v>18.2</v>
      </c>
      <c r="AV27" s="16">
        <f t="shared" si="3"/>
        <v>17.1</v>
      </c>
      <c r="AW27" s="16">
        <f t="shared" si="3"/>
        <v>17.5</v>
      </c>
      <c r="AX27" s="16">
        <f t="shared" si="3"/>
        <v>19</v>
      </c>
      <c r="AY27" s="16">
        <f t="shared" si="3"/>
        <v>18</v>
      </c>
      <c r="AZ27" s="16">
        <f t="shared" si="3"/>
        <v>17.5</v>
      </c>
      <c r="BA27" s="16">
        <f aca="true" t="shared" si="4" ref="BA27:BM27">SUM(BA21:BA25)</f>
        <v>18.4</v>
      </c>
      <c r="BB27" s="16">
        <f t="shared" si="4"/>
        <v>15.2</v>
      </c>
      <c r="BC27" s="16">
        <f t="shared" si="4"/>
        <v>17.400000000000002</v>
      </c>
      <c r="BD27" s="16">
        <f t="shared" si="4"/>
        <v>16.5</v>
      </c>
      <c r="BE27" s="16">
        <f t="shared" si="4"/>
        <v>16.5</v>
      </c>
      <c r="BF27" s="16">
        <f t="shared" si="4"/>
        <v>16.4</v>
      </c>
      <c r="BG27" s="16">
        <f t="shared" si="4"/>
        <v>18.099999999999998</v>
      </c>
      <c r="BH27" s="16">
        <f t="shared" si="4"/>
        <v>18.8</v>
      </c>
      <c r="BI27" s="16">
        <f t="shared" si="4"/>
        <v>18.8</v>
      </c>
      <c r="BJ27" s="16">
        <f t="shared" si="4"/>
        <v>15.1</v>
      </c>
      <c r="BK27" s="16">
        <f t="shared" si="4"/>
        <v>15.6</v>
      </c>
      <c r="BL27" s="16">
        <f t="shared" si="4"/>
        <v>15.1</v>
      </c>
      <c r="BM27" s="16">
        <f t="shared" si="4"/>
        <v>15.6</v>
      </c>
      <c r="BN27" s="16">
        <f>SUM(BN21:BN25)</f>
        <v>16.5</v>
      </c>
      <c r="BO27" s="16">
        <f>SUM(BO21:BO25)</f>
        <v>16.1</v>
      </c>
      <c r="BP27" s="16">
        <f>SUM(BP21:BP25)</f>
        <v>17.4</v>
      </c>
      <c r="BQ27" s="16">
        <f>SUM(BQ21:BQ25)</f>
        <v>17.8</v>
      </c>
      <c r="BR27" s="16">
        <f>SUM(BR21:BR25)</f>
        <v>16</v>
      </c>
      <c r="BS27" s="2"/>
      <c r="BT27" s="2"/>
      <c r="BU27" s="2"/>
    </row>
    <row r="28" spans="2:73" ht="15">
      <c r="B28" s="2"/>
      <c r="C28" s="2"/>
      <c r="D28" s="2"/>
      <c r="E28" s="2"/>
      <c r="F28" s="2"/>
      <c r="G28" s="2"/>
      <c r="H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2:73" ht="15">
      <c r="B29" s="2"/>
      <c r="C29" s="2"/>
      <c r="D29" s="2"/>
      <c r="E29" s="2"/>
      <c r="F29" s="2"/>
      <c r="G29" s="2"/>
      <c r="H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5.75">
      <c r="A30" s="13" t="s">
        <v>32</v>
      </c>
      <c r="B30" s="2"/>
      <c r="C30" s="2"/>
      <c r="D30" s="2"/>
      <c r="E30" s="2"/>
      <c r="F30" s="2"/>
      <c r="G30" s="2"/>
      <c r="H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2:73" ht="15">
      <c r="B31" s="2"/>
      <c r="C31" s="2"/>
      <c r="D31" s="2"/>
      <c r="E31" s="2"/>
      <c r="F31" s="2"/>
      <c r="G31" s="2"/>
      <c r="H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5">
      <c r="A32" s="1" t="s">
        <v>33</v>
      </c>
      <c r="B32" s="2">
        <v>19.1</v>
      </c>
      <c r="C32" s="2">
        <v>18.7</v>
      </c>
      <c r="D32" s="2">
        <v>16.7</v>
      </c>
      <c r="E32" s="2">
        <v>16</v>
      </c>
      <c r="F32" s="2">
        <v>15.8</v>
      </c>
      <c r="G32" s="2">
        <v>13.5</v>
      </c>
      <c r="H32" s="2">
        <v>14.9</v>
      </c>
      <c r="I32" s="2">
        <v>13.4</v>
      </c>
      <c r="J32" s="2">
        <v>12.4</v>
      </c>
      <c r="K32" s="2">
        <v>12.7</v>
      </c>
      <c r="L32" s="2">
        <v>12.4</v>
      </c>
      <c r="M32" s="2">
        <v>13.4</v>
      </c>
      <c r="N32" s="2">
        <v>12.7</v>
      </c>
      <c r="O32" s="2">
        <v>12.8</v>
      </c>
      <c r="P32" s="2">
        <v>13.1</v>
      </c>
      <c r="Q32" s="2">
        <v>13.1</v>
      </c>
      <c r="R32" s="2">
        <v>12.8</v>
      </c>
      <c r="S32" s="2">
        <v>12.3</v>
      </c>
      <c r="T32" s="2">
        <v>12.8</v>
      </c>
      <c r="U32" s="2">
        <v>12.8</v>
      </c>
      <c r="V32" s="2">
        <v>12.7</v>
      </c>
      <c r="W32" s="2">
        <v>13.4</v>
      </c>
      <c r="X32" s="2">
        <v>15.2</v>
      </c>
      <c r="Y32" s="2">
        <v>13.8</v>
      </c>
      <c r="Z32" s="2">
        <v>17.9</v>
      </c>
      <c r="AA32" s="2">
        <v>15.5</v>
      </c>
      <c r="AB32" s="2">
        <v>13.8</v>
      </c>
      <c r="AC32" s="2">
        <v>14.4</v>
      </c>
      <c r="AD32" s="2">
        <v>13</v>
      </c>
      <c r="AE32" s="2">
        <v>12.9</v>
      </c>
      <c r="AF32" s="2">
        <v>14</v>
      </c>
      <c r="AG32" s="2">
        <v>13.5</v>
      </c>
      <c r="AH32" s="2">
        <v>12.6</v>
      </c>
      <c r="AI32" s="2">
        <v>13.5</v>
      </c>
      <c r="AJ32" s="2">
        <v>14.6</v>
      </c>
      <c r="AK32" s="2">
        <v>15.5</v>
      </c>
      <c r="AL32" s="2">
        <v>13.8</v>
      </c>
      <c r="AM32" s="2">
        <v>15</v>
      </c>
      <c r="AN32" s="2">
        <v>14.7</v>
      </c>
      <c r="AO32" s="2">
        <v>13.7</v>
      </c>
      <c r="AP32" s="2">
        <v>13.9</v>
      </c>
      <c r="AQ32" s="2">
        <v>14.8</v>
      </c>
      <c r="AR32" s="2">
        <v>16.9</v>
      </c>
      <c r="AS32" s="2">
        <v>16.2</v>
      </c>
      <c r="AT32" s="2">
        <v>16</v>
      </c>
      <c r="AU32" s="2">
        <v>16.3</v>
      </c>
      <c r="AV32" s="2">
        <v>14.1</v>
      </c>
      <c r="AW32" s="2">
        <v>14.8</v>
      </c>
      <c r="AX32" s="2">
        <v>13.9</v>
      </c>
      <c r="AY32" s="2">
        <v>15.3</v>
      </c>
      <c r="AZ32" s="2">
        <v>14.8</v>
      </c>
      <c r="BA32" s="2">
        <v>13.7</v>
      </c>
      <c r="BB32" s="2">
        <v>12.3</v>
      </c>
      <c r="BC32" s="2">
        <v>12.3</v>
      </c>
      <c r="BD32" s="2">
        <v>16.4</v>
      </c>
      <c r="BE32" s="2">
        <v>14.8</v>
      </c>
      <c r="BF32" s="2">
        <v>15.1</v>
      </c>
      <c r="BG32" s="2">
        <v>13.45</v>
      </c>
      <c r="BH32" s="2">
        <v>13.3</v>
      </c>
      <c r="BI32" s="2">
        <v>14.3</v>
      </c>
      <c r="BJ32" s="2">
        <v>15.04</v>
      </c>
      <c r="BK32" s="2">
        <v>14.2</v>
      </c>
      <c r="BL32" s="2">
        <v>15.06</v>
      </c>
      <c r="BM32" s="2">
        <v>14.55</v>
      </c>
      <c r="BN32" s="2">
        <v>14.32</v>
      </c>
      <c r="BO32" s="2">
        <v>14.7</v>
      </c>
      <c r="BP32" s="2">
        <v>13.7</v>
      </c>
      <c r="BQ32" s="2">
        <v>13.8</v>
      </c>
      <c r="BR32" s="2">
        <v>13.4</v>
      </c>
      <c r="BS32" s="2">
        <v>16</v>
      </c>
      <c r="BT32" s="2">
        <v>15</v>
      </c>
      <c r="BU32" s="2">
        <v>14.7</v>
      </c>
    </row>
    <row r="33" spans="1:73" ht="15">
      <c r="A33" s="1" t="s">
        <v>34</v>
      </c>
      <c r="B33" s="9" t="s">
        <v>35</v>
      </c>
      <c r="C33" s="9" t="s">
        <v>35</v>
      </c>
      <c r="D33" s="9" t="s">
        <v>35</v>
      </c>
      <c r="E33" s="9" t="s">
        <v>35</v>
      </c>
      <c r="F33" s="9" t="s">
        <v>35</v>
      </c>
      <c r="G33" s="9" t="s">
        <v>35</v>
      </c>
      <c r="H33" s="9" t="s">
        <v>35</v>
      </c>
      <c r="I33" s="9" t="s">
        <v>36</v>
      </c>
      <c r="J33" s="9" t="s">
        <v>37</v>
      </c>
      <c r="K33" s="9" t="s">
        <v>36</v>
      </c>
      <c r="L33" s="9" t="s">
        <v>35</v>
      </c>
      <c r="M33" s="9" t="s">
        <v>35</v>
      </c>
      <c r="N33" s="9" t="s">
        <v>35</v>
      </c>
      <c r="O33" s="9" t="s">
        <v>35</v>
      </c>
      <c r="P33" s="9" t="s">
        <v>35</v>
      </c>
      <c r="Q33" s="9" t="s">
        <v>35</v>
      </c>
      <c r="R33" s="9" t="s">
        <v>35</v>
      </c>
      <c r="S33" s="9" t="s">
        <v>35</v>
      </c>
      <c r="T33" s="9" t="s">
        <v>35</v>
      </c>
      <c r="U33" s="9" t="s">
        <v>35</v>
      </c>
      <c r="V33" s="9" t="s">
        <v>35</v>
      </c>
      <c r="W33" s="9" t="s">
        <v>35</v>
      </c>
      <c r="X33" s="9" t="s">
        <v>35</v>
      </c>
      <c r="Y33" s="9" t="s">
        <v>35</v>
      </c>
      <c r="Z33" s="2">
        <v>0</v>
      </c>
      <c r="AA33" s="2">
        <v>0</v>
      </c>
      <c r="AB33" s="2">
        <v>0</v>
      </c>
      <c r="AC33" s="9" t="s">
        <v>35</v>
      </c>
      <c r="AD33" s="9" t="s">
        <v>35</v>
      </c>
      <c r="AE33" s="9" t="s">
        <v>35</v>
      </c>
      <c r="AF33" s="9" t="s">
        <v>35</v>
      </c>
      <c r="AG33" s="9" t="s">
        <v>35</v>
      </c>
      <c r="AH33" s="9" t="s">
        <v>35</v>
      </c>
      <c r="AI33" s="9" t="s">
        <v>35</v>
      </c>
      <c r="AJ33" s="9" t="s">
        <v>35</v>
      </c>
      <c r="AK33" s="9" t="s">
        <v>35</v>
      </c>
      <c r="AL33" s="9" t="s">
        <v>35</v>
      </c>
      <c r="AM33" s="9" t="s">
        <v>35</v>
      </c>
      <c r="AN33" s="9" t="s">
        <v>35</v>
      </c>
      <c r="AO33" s="9" t="s">
        <v>35</v>
      </c>
      <c r="AP33" s="9" t="s">
        <v>35</v>
      </c>
      <c r="AQ33" s="9" t="s">
        <v>35</v>
      </c>
      <c r="AR33" s="9" t="s">
        <v>35</v>
      </c>
      <c r="AS33" s="9" t="s">
        <v>35</v>
      </c>
      <c r="AT33" s="9" t="s">
        <v>35</v>
      </c>
      <c r="AU33" s="9" t="s">
        <v>35</v>
      </c>
      <c r="AV33" s="9" t="s">
        <v>35</v>
      </c>
      <c r="AW33" s="9" t="s">
        <v>35</v>
      </c>
      <c r="AX33" s="9" t="s">
        <v>35</v>
      </c>
      <c r="AY33" s="9" t="s">
        <v>35</v>
      </c>
      <c r="AZ33" s="9" t="s">
        <v>35</v>
      </c>
      <c r="BA33" s="9" t="s">
        <v>35</v>
      </c>
      <c r="BB33" s="9" t="s">
        <v>35</v>
      </c>
      <c r="BC33" s="9" t="s">
        <v>35</v>
      </c>
      <c r="BD33" s="9" t="s">
        <v>35</v>
      </c>
      <c r="BE33" s="9" t="s">
        <v>35</v>
      </c>
      <c r="BF33" s="9" t="s">
        <v>35</v>
      </c>
      <c r="BG33" s="9" t="s">
        <v>35</v>
      </c>
      <c r="BH33" s="9" t="s">
        <v>35</v>
      </c>
      <c r="BI33" s="9" t="s">
        <v>35</v>
      </c>
      <c r="BJ33" s="9" t="s">
        <v>35</v>
      </c>
      <c r="BK33" s="9" t="s">
        <v>35</v>
      </c>
      <c r="BL33" s="9" t="s">
        <v>35</v>
      </c>
      <c r="BM33" s="9" t="s">
        <v>35</v>
      </c>
      <c r="BN33" s="9" t="s">
        <v>35</v>
      </c>
      <c r="BO33" s="9" t="s">
        <v>35</v>
      </c>
      <c r="BP33" s="9" t="s">
        <v>35</v>
      </c>
      <c r="BQ33" s="9" t="s">
        <v>35</v>
      </c>
      <c r="BR33" s="9" t="s">
        <v>35</v>
      </c>
      <c r="BS33" s="9" t="s">
        <v>35</v>
      </c>
      <c r="BT33" s="9" t="s">
        <v>35</v>
      </c>
      <c r="BU33" s="9" t="s">
        <v>35</v>
      </c>
    </row>
    <row r="34" spans="2:73" ht="15">
      <c r="B34" s="2"/>
      <c r="C34" s="2"/>
      <c r="D34" s="2"/>
      <c r="E34" s="2"/>
      <c r="F34" s="2"/>
      <c r="G34" s="2"/>
      <c r="H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5">
      <c r="A35" s="1" t="s">
        <v>38</v>
      </c>
      <c r="B35" s="2">
        <v>3</v>
      </c>
      <c r="C35" s="2">
        <v>2.9</v>
      </c>
      <c r="D35" s="2">
        <v>2.9</v>
      </c>
      <c r="E35" s="2">
        <v>2.9</v>
      </c>
      <c r="F35" s="2">
        <v>2.8</v>
      </c>
      <c r="G35" s="2">
        <v>2.9</v>
      </c>
      <c r="H35" s="2">
        <v>2.9</v>
      </c>
      <c r="I35" s="2">
        <v>3</v>
      </c>
      <c r="J35" s="2">
        <v>3</v>
      </c>
      <c r="K35" s="2">
        <v>3.1</v>
      </c>
      <c r="L35" s="2">
        <v>2.8</v>
      </c>
      <c r="M35" s="2">
        <v>2.8</v>
      </c>
      <c r="N35" s="2">
        <v>2.5</v>
      </c>
      <c r="O35" s="2">
        <v>2.8</v>
      </c>
      <c r="P35" s="2">
        <v>2.9</v>
      </c>
      <c r="Q35" s="2">
        <v>2.8</v>
      </c>
      <c r="R35" s="2">
        <v>2.8</v>
      </c>
      <c r="S35" s="2">
        <v>2.8</v>
      </c>
      <c r="T35" s="2">
        <v>2.8</v>
      </c>
      <c r="U35" s="2">
        <v>2.8</v>
      </c>
      <c r="V35" s="2">
        <v>2.8</v>
      </c>
      <c r="W35" s="2">
        <v>2.8</v>
      </c>
      <c r="X35" s="2">
        <v>2.8</v>
      </c>
      <c r="Y35" s="2">
        <v>2.8</v>
      </c>
      <c r="Z35" s="2">
        <v>0.9</v>
      </c>
      <c r="AA35" s="2">
        <v>2.7</v>
      </c>
      <c r="AB35" s="2">
        <v>3</v>
      </c>
      <c r="AC35" s="2">
        <v>2.7</v>
      </c>
      <c r="AD35" s="2">
        <v>2.8</v>
      </c>
      <c r="AE35" s="2">
        <v>2.8</v>
      </c>
      <c r="AF35" s="2">
        <v>2.8</v>
      </c>
      <c r="AG35" s="2">
        <v>2.8</v>
      </c>
      <c r="AH35" s="2">
        <v>2.8</v>
      </c>
      <c r="AI35" s="2">
        <v>2.2</v>
      </c>
      <c r="AJ35" s="2">
        <v>2.8</v>
      </c>
      <c r="AK35" s="2">
        <v>2.9</v>
      </c>
      <c r="AL35" s="2">
        <v>3</v>
      </c>
      <c r="AM35" s="2">
        <v>2.8</v>
      </c>
      <c r="AN35" s="2">
        <v>3</v>
      </c>
      <c r="AO35" s="2">
        <v>2.9</v>
      </c>
      <c r="AP35" s="2">
        <v>2.9</v>
      </c>
      <c r="AQ35" s="2">
        <v>2.9</v>
      </c>
      <c r="AR35" s="2">
        <v>2.9</v>
      </c>
      <c r="AS35" s="2">
        <v>2.7</v>
      </c>
      <c r="AT35" s="2">
        <v>2.7</v>
      </c>
      <c r="AU35" s="2">
        <v>2.8</v>
      </c>
      <c r="AV35" s="2">
        <v>2.9</v>
      </c>
      <c r="AW35" s="2">
        <v>2.7</v>
      </c>
      <c r="AX35" s="2">
        <v>2.8</v>
      </c>
      <c r="AY35" s="2">
        <v>2.6</v>
      </c>
      <c r="AZ35" s="2">
        <v>2.8</v>
      </c>
      <c r="BA35" s="2">
        <v>2.8</v>
      </c>
      <c r="BB35" s="2">
        <v>2.8</v>
      </c>
      <c r="BC35" s="2">
        <v>2</v>
      </c>
      <c r="BD35" s="2">
        <v>0</v>
      </c>
      <c r="BE35" s="2">
        <v>2</v>
      </c>
      <c r="BF35" s="2">
        <v>2.9</v>
      </c>
      <c r="BG35" s="2">
        <v>2.8</v>
      </c>
      <c r="BH35" s="2">
        <v>2.8</v>
      </c>
      <c r="BI35" s="2">
        <v>2.7</v>
      </c>
      <c r="BJ35" s="2">
        <v>2.7</v>
      </c>
      <c r="BK35" s="2">
        <v>2.8</v>
      </c>
      <c r="BL35" s="2">
        <v>2.8</v>
      </c>
      <c r="BM35" s="2">
        <v>2.8</v>
      </c>
      <c r="BN35" s="2">
        <v>2.9</v>
      </c>
      <c r="BO35" s="2">
        <v>2.8</v>
      </c>
      <c r="BP35" s="2">
        <v>2.8</v>
      </c>
      <c r="BQ35" s="2">
        <v>3</v>
      </c>
      <c r="BR35" s="2">
        <v>2.8</v>
      </c>
      <c r="BS35" s="2">
        <v>2.8</v>
      </c>
      <c r="BT35" s="2">
        <v>2.7</v>
      </c>
      <c r="BU35" s="2">
        <v>2.9</v>
      </c>
    </row>
    <row r="36" spans="2:73" ht="15">
      <c r="B36" s="2"/>
      <c r="C36" s="2"/>
      <c r="D36" s="2"/>
      <c r="E36" s="2"/>
      <c r="F36" s="2"/>
      <c r="G36" s="2"/>
      <c r="H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5">
      <c r="A37" s="1" t="s">
        <v>30</v>
      </c>
      <c r="B37" s="2">
        <v>1.2</v>
      </c>
      <c r="C37" s="2">
        <v>1.2</v>
      </c>
      <c r="D37" s="2">
        <v>1.2</v>
      </c>
      <c r="E37" s="2">
        <v>1.3</v>
      </c>
      <c r="F37" s="2">
        <v>1.3</v>
      </c>
      <c r="G37" s="2">
        <v>1.3</v>
      </c>
      <c r="H37" s="2">
        <v>1.3</v>
      </c>
      <c r="I37" s="2">
        <v>1.3</v>
      </c>
      <c r="J37" s="2">
        <v>1.3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1</v>
      </c>
      <c r="AQ37" s="2">
        <v>1</v>
      </c>
      <c r="AR37" s="2">
        <v>1</v>
      </c>
      <c r="AS37" s="2">
        <v>1</v>
      </c>
      <c r="AT37" s="2">
        <v>1</v>
      </c>
      <c r="AU37" s="2">
        <v>1</v>
      </c>
      <c r="AV37" s="2">
        <v>1</v>
      </c>
      <c r="AW37" s="2">
        <v>1</v>
      </c>
      <c r="AX37" s="2">
        <v>1</v>
      </c>
      <c r="AY37" s="2">
        <v>1</v>
      </c>
      <c r="AZ37" s="2">
        <v>1</v>
      </c>
      <c r="BA37" s="2">
        <v>1</v>
      </c>
      <c r="BB37" s="2">
        <v>1</v>
      </c>
      <c r="BC37" s="2">
        <v>1</v>
      </c>
      <c r="BD37" s="2">
        <v>1</v>
      </c>
      <c r="BE37" s="2">
        <v>1</v>
      </c>
      <c r="BF37" s="2">
        <v>1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</row>
    <row r="38" spans="2:73" ht="15">
      <c r="B38" s="2"/>
      <c r="C38" s="2"/>
      <c r="D38" s="2"/>
      <c r="E38" s="2"/>
      <c r="F38" s="2"/>
      <c r="G38" s="2"/>
      <c r="H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5">
      <c r="A39" s="1" t="s">
        <v>39</v>
      </c>
      <c r="B39" s="2">
        <v>0</v>
      </c>
      <c r="C39" s="2">
        <v>0</v>
      </c>
      <c r="D39" s="2">
        <v>0.1</v>
      </c>
      <c r="E39" s="2">
        <v>0.6</v>
      </c>
      <c r="F39" s="2">
        <v>0</v>
      </c>
      <c r="G39" s="2">
        <v>0</v>
      </c>
      <c r="H39" s="2">
        <v>0</v>
      </c>
      <c r="I39" s="2">
        <v>1.2</v>
      </c>
      <c r="J39" s="2">
        <v>1.5</v>
      </c>
      <c r="K39" s="2">
        <v>0.8</v>
      </c>
      <c r="L39" s="2">
        <v>1.5</v>
      </c>
      <c r="M39" s="2">
        <v>1.5</v>
      </c>
      <c r="N39" s="2">
        <v>1.5</v>
      </c>
      <c r="O39" s="2">
        <v>1.5</v>
      </c>
      <c r="P39" s="2">
        <v>1.5</v>
      </c>
      <c r="Q39" s="2">
        <v>1.5</v>
      </c>
      <c r="R39" s="2">
        <v>0.8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</row>
    <row r="40" spans="2:73" ht="15">
      <c r="B40" s="2"/>
      <c r="C40" s="2"/>
      <c r="D40" s="2"/>
      <c r="E40" s="2"/>
      <c r="F40" s="2"/>
      <c r="G40" s="2"/>
      <c r="H40" s="2"/>
      <c r="Q40" s="2"/>
      <c r="R40" s="2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5">
      <c r="A41" s="1" t="s">
        <v>40</v>
      </c>
      <c r="B41" s="14">
        <v>0</v>
      </c>
      <c r="C41" s="14">
        <v>0</v>
      </c>
      <c r="D41" s="2">
        <v>0</v>
      </c>
      <c r="E41" s="14">
        <v>0</v>
      </c>
      <c r="F41" s="2">
        <v>0</v>
      </c>
      <c r="G41" s="2">
        <v>0</v>
      </c>
      <c r="H41" s="14">
        <v>0</v>
      </c>
      <c r="I41" s="14">
        <v>0.5</v>
      </c>
      <c r="J41" s="14">
        <v>0.3</v>
      </c>
      <c r="K41" s="14">
        <v>0.1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</row>
    <row r="42" spans="2:73" ht="15">
      <c r="B42" s="2"/>
      <c r="C42" s="2"/>
      <c r="D42" s="15"/>
      <c r="E42" s="2"/>
      <c r="F42" s="15"/>
      <c r="G42" s="15"/>
      <c r="H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2:73" ht="15.75">
      <c r="B43" s="16">
        <f aca="true" t="shared" si="5" ref="B43:AB43">SUM(B32+B35+B37+B39+B41)</f>
        <v>23.3</v>
      </c>
      <c r="C43" s="16">
        <f t="shared" si="5"/>
        <v>22.799999999999997</v>
      </c>
      <c r="D43" s="16">
        <f t="shared" si="5"/>
        <v>20.9</v>
      </c>
      <c r="E43" s="16">
        <f t="shared" si="5"/>
        <v>20.8</v>
      </c>
      <c r="F43" s="16">
        <f t="shared" si="5"/>
        <v>19.900000000000002</v>
      </c>
      <c r="G43" s="16">
        <f t="shared" si="5"/>
        <v>17.7</v>
      </c>
      <c r="H43" s="16">
        <f t="shared" si="5"/>
        <v>19.1</v>
      </c>
      <c r="I43" s="16">
        <f t="shared" si="5"/>
        <v>19.4</v>
      </c>
      <c r="J43" s="16">
        <f t="shared" si="5"/>
        <v>18.5</v>
      </c>
      <c r="K43" s="16">
        <f t="shared" si="5"/>
        <v>17.7</v>
      </c>
      <c r="L43" s="16">
        <f t="shared" si="5"/>
        <v>17.7</v>
      </c>
      <c r="M43" s="16">
        <f t="shared" si="5"/>
        <v>18.7</v>
      </c>
      <c r="N43" s="16">
        <f t="shared" si="5"/>
        <v>17.7</v>
      </c>
      <c r="O43" s="16">
        <f t="shared" si="5"/>
        <v>18.1</v>
      </c>
      <c r="P43" s="16">
        <f t="shared" si="5"/>
        <v>18.5</v>
      </c>
      <c r="Q43" s="16">
        <f t="shared" si="5"/>
        <v>18.4</v>
      </c>
      <c r="R43" s="16">
        <f t="shared" si="5"/>
        <v>17.400000000000002</v>
      </c>
      <c r="S43" s="16">
        <f t="shared" si="5"/>
        <v>16.1</v>
      </c>
      <c r="T43" s="16">
        <f t="shared" si="5"/>
        <v>16.6</v>
      </c>
      <c r="U43" s="16">
        <f t="shared" si="5"/>
        <v>16.6</v>
      </c>
      <c r="V43" s="16">
        <f t="shared" si="5"/>
        <v>16.5</v>
      </c>
      <c r="W43" s="16">
        <f t="shared" si="5"/>
        <v>17.2</v>
      </c>
      <c r="X43" s="16">
        <f t="shared" si="5"/>
        <v>19</v>
      </c>
      <c r="Y43" s="16">
        <f t="shared" si="5"/>
        <v>17.6</v>
      </c>
      <c r="Z43" s="16">
        <f t="shared" si="5"/>
        <v>19.799999999999997</v>
      </c>
      <c r="AA43" s="16">
        <f t="shared" si="5"/>
        <v>19.2</v>
      </c>
      <c r="AB43" s="16">
        <f t="shared" si="5"/>
        <v>17.8</v>
      </c>
      <c r="AC43" s="16">
        <f>SUM(AC32+AC35+AC37+AC39+AC41)</f>
        <v>18.1</v>
      </c>
      <c r="AD43" s="16">
        <f>SUM(AD32+AD35+AD37+AD39+AD41)</f>
        <v>16.8</v>
      </c>
      <c r="AE43" s="13">
        <v>16.6</v>
      </c>
      <c r="AF43" s="13">
        <v>17.7</v>
      </c>
      <c r="AG43" s="16">
        <f aca="true" t="shared" si="6" ref="AG43:AV43">SUM(AG32+AG35+AG37+AG39+AG41)</f>
        <v>17.3</v>
      </c>
      <c r="AH43" s="16">
        <f t="shared" si="6"/>
        <v>16.4</v>
      </c>
      <c r="AI43" s="16">
        <f t="shared" si="6"/>
        <v>16.7</v>
      </c>
      <c r="AJ43" s="16">
        <f t="shared" si="6"/>
        <v>18.4</v>
      </c>
      <c r="AK43" s="16">
        <f t="shared" si="6"/>
        <v>19.4</v>
      </c>
      <c r="AL43" s="16">
        <f t="shared" si="6"/>
        <v>17.8</v>
      </c>
      <c r="AM43" s="16">
        <f t="shared" si="6"/>
        <v>18.8</v>
      </c>
      <c r="AN43" s="16">
        <f t="shared" si="6"/>
        <v>18.7</v>
      </c>
      <c r="AO43" s="16">
        <f t="shared" si="6"/>
        <v>17.599999999999998</v>
      </c>
      <c r="AP43" s="16">
        <f t="shared" si="6"/>
        <v>17.8</v>
      </c>
      <c r="AQ43" s="16">
        <f t="shared" si="6"/>
        <v>18.7</v>
      </c>
      <c r="AR43" s="16">
        <f t="shared" si="6"/>
        <v>20.799999999999997</v>
      </c>
      <c r="AS43" s="16">
        <f t="shared" si="6"/>
        <v>19.9</v>
      </c>
      <c r="AT43" s="16">
        <f t="shared" si="6"/>
        <v>19.7</v>
      </c>
      <c r="AU43" s="16">
        <f t="shared" si="6"/>
        <v>20.1</v>
      </c>
      <c r="AV43" s="16">
        <f t="shared" si="6"/>
        <v>18</v>
      </c>
      <c r="AW43" s="16">
        <v>18.6</v>
      </c>
      <c r="AX43" s="16">
        <f>SUM(AX32+AX35+AX37+AX39+AX41)</f>
        <v>17.7</v>
      </c>
      <c r="AY43" s="16">
        <f>SUM(AY32+AY35+AY37+AY39+AY41)</f>
        <v>18.900000000000002</v>
      </c>
      <c r="AZ43" s="16">
        <f>SUM(AZ32+AZ35+AZ37+AZ39+AZ41)</f>
        <v>18.6</v>
      </c>
      <c r="BA43" s="16">
        <f aca="true" t="shared" si="7" ref="BA43:BU43">SUM(BA32+BA35+BA37+BA39+BA41)</f>
        <v>17.5</v>
      </c>
      <c r="BB43" s="16">
        <f t="shared" si="7"/>
        <v>16.1</v>
      </c>
      <c r="BC43" s="16">
        <f t="shared" si="7"/>
        <v>15.3</v>
      </c>
      <c r="BD43" s="16">
        <f t="shared" si="7"/>
        <v>17.4</v>
      </c>
      <c r="BE43" s="16">
        <f t="shared" si="7"/>
        <v>17.8</v>
      </c>
      <c r="BF43" s="16">
        <f t="shared" si="7"/>
        <v>19</v>
      </c>
      <c r="BG43" s="16">
        <f t="shared" si="7"/>
        <v>16.25</v>
      </c>
      <c r="BH43" s="16">
        <f t="shared" si="7"/>
        <v>16.1</v>
      </c>
      <c r="BI43" s="16">
        <f t="shared" si="7"/>
        <v>17</v>
      </c>
      <c r="BJ43" s="16">
        <f t="shared" si="7"/>
        <v>17.74</v>
      </c>
      <c r="BK43" s="16">
        <f t="shared" si="7"/>
        <v>17</v>
      </c>
      <c r="BL43" s="16">
        <f t="shared" si="7"/>
        <v>17.86</v>
      </c>
      <c r="BM43" s="16">
        <f t="shared" si="7"/>
        <v>17.35</v>
      </c>
      <c r="BN43" s="16">
        <f t="shared" si="7"/>
        <v>17.22</v>
      </c>
      <c r="BO43" s="16">
        <f t="shared" si="7"/>
        <v>17.5</v>
      </c>
      <c r="BP43" s="16">
        <f t="shared" si="7"/>
        <v>16.5</v>
      </c>
      <c r="BQ43" s="16">
        <f t="shared" si="7"/>
        <v>16.8</v>
      </c>
      <c r="BR43" s="16">
        <f t="shared" si="7"/>
        <v>16.2</v>
      </c>
      <c r="BS43" s="16">
        <f t="shared" si="7"/>
        <v>18.8</v>
      </c>
      <c r="BT43" s="16">
        <f t="shared" si="7"/>
        <v>17.7</v>
      </c>
      <c r="BU43" s="16">
        <f t="shared" si="7"/>
        <v>17.599999999999998</v>
      </c>
    </row>
    <row r="44" spans="2:73" ht="15">
      <c r="B44" s="2"/>
      <c r="C44" s="2"/>
      <c r="D44" s="2"/>
      <c r="E44" s="2"/>
      <c r="F44" s="2"/>
      <c r="G44" s="2"/>
      <c r="H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2:73" ht="15">
      <c r="B45" s="2"/>
      <c r="C45" s="2"/>
      <c r="D45" s="2"/>
      <c r="E45" s="2"/>
      <c r="F45" s="2"/>
      <c r="G45" s="2"/>
      <c r="H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5.75">
      <c r="A46" s="13" t="s">
        <v>41</v>
      </c>
      <c r="B46" s="2"/>
      <c r="C46" s="2"/>
      <c r="D46" s="2"/>
      <c r="E46" s="2"/>
      <c r="F46" s="2"/>
      <c r="G46" s="2"/>
      <c r="H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5.75">
      <c r="A47" s="13"/>
      <c r="B47" s="2"/>
      <c r="C47" s="2"/>
      <c r="D47" s="2"/>
      <c r="E47" s="2"/>
      <c r="F47" s="2"/>
      <c r="G47" s="2"/>
      <c r="H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4" ht="15">
      <c r="A48" s="1" t="s">
        <v>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1.5</v>
      </c>
      <c r="R48" s="2">
        <v>1.5</v>
      </c>
      <c r="S48" s="2">
        <v>1.8</v>
      </c>
      <c r="T48" s="2">
        <v>1.8</v>
      </c>
      <c r="U48" s="2">
        <v>2.4</v>
      </c>
      <c r="V48" s="2">
        <v>2</v>
      </c>
      <c r="W48" s="2">
        <v>1.8</v>
      </c>
      <c r="X48" s="2">
        <v>1.5</v>
      </c>
      <c r="Y48" s="2">
        <v>1.6</v>
      </c>
      <c r="Z48" s="2">
        <v>2</v>
      </c>
      <c r="AA48" s="2">
        <v>1.6</v>
      </c>
      <c r="AB48" s="2">
        <v>1.6</v>
      </c>
      <c r="AC48" s="2">
        <v>1.5</v>
      </c>
      <c r="AD48" s="2">
        <v>1.2</v>
      </c>
      <c r="AE48" s="2">
        <v>1.7</v>
      </c>
      <c r="AF48" s="2">
        <v>1.5</v>
      </c>
      <c r="AG48" s="2">
        <v>1.4</v>
      </c>
      <c r="AH48" s="2">
        <v>0.6</v>
      </c>
      <c r="AI48" s="2">
        <v>1</v>
      </c>
      <c r="AJ48" s="2">
        <v>1</v>
      </c>
      <c r="AK48" s="2">
        <v>1</v>
      </c>
      <c r="AL48" s="2">
        <v>1</v>
      </c>
      <c r="AM48" s="2">
        <v>1</v>
      </c>
      <c r="AN48" s="2">
        <v>2</v>
      </c>
      <c r="AO48" s="2">
        <v>2</v>
      </c>
      <c r="AP48" s="2">
        <v>1.9</v>
      </c>
      <c r="AQ48" s="2">
        <v>1.9</v>
      </c>
      <c r="AR48" s="2">
        <v>1.9</v>
      </c>
      <c r="AS48" s="2">
        <v>1.9</v>
      </c>
      <c r="AT48" s="2">
        <v>1.9</v>
      </c>
      <c r="AU48" s="2">
        <v>0.3</v>
      </c>
      <c r="AV48" s="2">
        <v>0.9</v>
      </c>
      <c r="AW48" s="2">
        <v>0</v>
      </c>
      <c r="AX48" s="2">
        <v>0</v>
      </c>
      <c r="AY48" s="2">
        <v>0.1</v>
      </c>
      <c r="AZ48" s="2">
        <v>0.1</v>
      </c>
      <c r="BA48" s="2">
        <v>2.1</v>
      </c>
      <c r="BB48" s="2">
        <v>2.2</v>
      </c>
      <c r="BC48" s="2">
        <v>2.7</v>
      </c>
      <c r="BD48" s="2">
        <v>1.2</v>
      </c>
      <c r="BE48" s="2">
        <v>1.5</v>
      </c>
      <c r="BF48" s="2">
        <v>1.7</v>
      </c>
      <c r="BG48" s="2">
        <v>1.9</v>
      </c>
      <c r="BH48" s="2">
        <v>1.9</v>
      </c>
      <c r="BI48" s="2">
        <v>2.5</v>
      </c>
      <c r="BJ48" s="2">
        <v>2.5</v>
      </c>
      <c r="BK48" s="2">
        <v>2.1</v>
      </c>
      <c r="BL48" s="2">
        <v>2.3</v>
      </c>
      <c r="BM48" s="2">
        <v>1.7</v>
      </c>
      <c r="BN48" s="2">
        <v>2.3</v>
      </c>
      <c r="BO48" s="2">
        <v>2.5</v>
      </c>
      <c r="BP48" s="2">
        <v>2.3</v>
      </c>
      <c r="BQ48" s="2">
        <v>2.4</v>
      </c>
      <c r="BR48" s="2">
        <v>0.8</v>
      </c>
      <c r="BS48" s="2">
        <v>0</v>
      </c>
      <c r="BT48" s="2">
        <v>0.1</v>
      </c>
      <c r="BU48" s="2">
        <v>1.7</v>
      </c>
      <c r="BV48" s="2">
        <v>2</v>
      </c>
    </row>
    <row r="49" spans="2:74" ht="15">
      <c r="B49" s="2"/>
      <c r="C49" s="2"/>
      <c r="D49" s="2"/>
      <c r="E49" s="2"/>
      <c r="F49" s="2"/>
      <c r="G49" s="2"/>
      <c r="H49" s="2"/>
      <c r="I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5">
      <c r="A50" s="1" t="s">
        <v>29</v>
      </c>
      <c r="B50" s="2">
        <v>2</v>
      </c>
      <c r="C50" s="2">
        <v>2</v>
      </c>
      <c r="D50" s="2">
        <v>2</v>
      </c>
      <c r="E50" s="2">
        <v>2</v>
      </c>
      <c r="F50" s="2">
        <v>2</v>
      </c>
      <c r="G50" s="2">
        <v>2</v>
      </c>
      <c r="H50" s="2">
        <v>2</v>
      </c>
      <c r="I50" s="2">
        <v>2</v>
      </c>
      <c r="J50" s="2">
        <v>2</v>
      </c>
      <c r="K50" s="2">
        <v>2</v>
      </c>
      <c r="L50" s="2">
        <v>2.5</v>
      </c>
      <c r="M50" s="2">
        <v>1.3</v>
      </c>
      <c r="N50" s="2">
        <v>1.5</v>
      </c>
      <c r="O50" s="2">
        <v>2.1</v>
      </c>
      <c r="P50" s="2">
        <v>2.1</v>
      </c>
      <c r="Q50" s="2">
        <v>1.5</v>
      </c>
      <c r="R50" s="2">
        <v>1.5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1.1</v>
      </c>
      <c r="AV50" s="2">
        <v>1.5</v>
      </c>
      <c r="AW50" s="2">
        <v>1</v>
      </c>
      <c r="AX50" s="2">
        <v>1.3</v>
      </c>
      <c r="AY50" s="2">
        <v>1.3</v>
      </c>
      <c r="AZ50" s="2">
        <v>1.3</v>
      </c>
      <c r="BA50" s="2">
        <v>0.8</v>
      </c>
      <c r="BB50" s="2">
        <v>0.7</v>
      </c>
      <c r="BC50" s="2">
        <v>0</v>
      </c>
      <c r="BD50" s="2">
        <v>1.3</v>
      </c>
      <c r="BE50" s="2">
        <v>1</v>
      </c>
      <c r="BF50" s="2">
        <v>1.2</v>
      </c>
      <c r="BG50" s="2">
        <v>1</v>
      </c>
      <c r="BH50" s="2">
        <v>1</v>
      </c>
      <c r="BI50" s="2">
        <v>0.3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1.4</v>
      </c>
      <c r="BT50" s="2">
        <v>1.4</v>
      </c>
      <c r="BU50" s="2">
        <v>0.3</v>
      </c>
      <c r="BV50" s="2">
        <v>0.3</v>
      </c>
    </row>
    <row r="51" spans="2:74" ht="15">
      <c r="B51" s="2"/>
      <c r="C51" s="2"/>
      <c r="D51" s="2"/>
      <c r="E51" s="2"/>
      <c r="F51" s="2"/>
      <c r="G51" s="2"/>
      <c r="H51" s="2"/>
      <c r="I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5">
      <c r="A52" s="1" t="s">
        <v>43</v>
      </c>
      <c r="B52" s="2">
        <v>2</v>
      </c>
      <c r="C52" s="2">
        <v>2</v>
      </c>
      <c r="D52" s="2">
        <v>2</v>
      </c>
      <c r="E52" s="2">
        <v>2</v>
      </c>
      <c r="F52" s="2">
        <v>2</v>
      </c>
      <c r="G52" s="2">
        <v>2</v>
      </c>
      <c r="H52" s="2">
        <v>2</v>
      </c>
      <c r="I52" s="2">
        <v>2</v>
      </c>
      <c r="J52" s="2">
        <v>2</v>
      </c>
      <c r="K52" s="2">
        <v>2</v>
      </c>
      <c r="L52" s="2">
        <v>1</v>
      </c>
      <c r="M52" s="2">
        <v>1.7</v>
      </c>
      <c r="N52" s="2">
        <v>1</v>
      </c>
      <c r="O52" s="2">
        <v>1.6</v>
      </c>
      <c r="P52" s="2">
        <v>1.6</v>
      </c>
      <c r="Q52" s="2">
        <v>0</v>
      </c>
      <c r="R52" s="2">
        <v>0</v>
      </c>
      <c r="S52" s="2">
        <v>1</v>
      </c>
      <c r="T52" s="2">
        <v>1</v>
      </c>
      <c r="U52" s="2">
        <v>1.5</v>
      </c>
      <c r="V52" s="2">
        <v>2</v>
      </c>
      <c r="W52" s="2">
        <v>2</v>
      </c>
      <c r="X52" s="2">
        <v>2</v>
      </c>
      <c r="Y52" s="2">
        <v>2</v>
      </c>
      <c r="Z52" s="2">
        <v>1.3</v>
      </c>
      <c r="AA52" s="2">
        <v>1.1</v>
      </c>
      <c r="AB52" s="2">
        <v>1.2</v>
      </c>
      <c r="AC52" s="2">
        <v>1.1</v>
      </c>
      <c r="AD52" s="2">
        <v>1.2</v>
      </c>
      <c r="AE52" s="2">
        <v>1.1</v>
      </c>
      <c r="AF52" s="2">
        <v>1.2</v>
      </c>
      <c r="AG52" s="2">
        <v>1.8</v>
      </c>
      <c r="AH52" s="2">
        <v>2.1</v>
      </c>
      <c r="AI52" s="2">
        <v>2.1</v>
      </c>
      <c r="AJ52" s="2">
        <v>2.1</v>
      </c>
      <c r="AK52" s="2">
        <v>2.1</v>
      </c>
      <c r="AL52" s="2">
        <v>2.1</v>
      </c>
      <c r="AM52" s="2">
        <v>2.1</v>
      </c>
      <c r="AN52" s="2">
        <v>1.8</v>
      </c>
      <c r="AO52" s="2">
        <v>1.8</v>
      </c>
      <c r="AP52" s="2">
        <v>1.5</v>
      </c>
      <c r="AQ52" s="2">
        <v>2.2</v>
      </c>
      <c r="AR52" s="2">
        <v>2</v>
      </c>
      <c r="AS52" s="2">
        <v>2</v>
      </c>
      <c r="AT52" s="2">
        <v>2</v>
      </c>
      <c r="AU52" s="2">
        <v>2.7</v>
      </c>
      <c r="AV52" s="2">
        <v>1.8</v>
      </c>
      <c r="AW52" s="2">
        <v>2</v>
      </c>
      <c r="AX52" s="2">
        <v>2.3</v>
      </c>
      <c r="AY52" s="2">
        <v>2.6</v>
      </c>
      <c r="AZ52" s="2">
        <v>2.6</v>
      </c>
      <c r="BA52" s="2">
        <v>1</v>
      </c>
      <c r="BB52" s="2">
        <v>0.8</v>
      </c>
      <c r="BC52" s="2">
        <v>0.8</v>
      </c>
      <c r="BD52" s="2">
        <v>1.5</v>
      </c>
      <c r="BE52" s="2">
        <v>1.1</v>
      </c>
      <c r="BF52" s="2">
        <v>0.9</v>
      </c>
      <c r="BG52" s="2">
        <v>0.9</v>
      </c>
      <c r="BH52" s="2">
        <v>0.9</v>
      </c>
      <c r="BI52" s="2">
        <f>0.6+0.5</f>
        <v>1.1</v>
      </c>
      <c r="BJ52" s="2">
        <f>1.1+0.5</f>
        <v>1.6</v>
      </c>
      <c r="BK52" s="2">
        <f>0.3+0.5</f>
        <v>0.8</v>
      </c>
      <c r="BL52" s="2">
        <f>0.9+0.5</f>
        <v>1.4</v>
      </c>
      <c r="BM52" s="2">
        <f>1.3+0.5</f>
        <v>1.8</v>
      </c>
      <c r="BN52" s="2">
        <f>0.7+0.5</f>
        <v>1.2000000000000002</v>
      </c>
      <c r="BO52" s="2">
        <f>0.7+0.5</f>
        <v>1.2000000000000002</v>
      </c>
      <c r="BP52" s="2">
        <f>0.4+0.5</f>
        <v>0.9</v>
      </c>
      <c r="BQ52" s="2">
        <f>1+0.5</f>
        <v>1.5</v>
      </c>
      <c r="BR52" s="2">
        <f>1.4+0.5</f>
        <v>1.9000000000000001</v>
      </c>
      <c r="BS52" s="2">
        <f>1.6+0.5</f>
        <v>2.1</v>
      </c>
      <c r="BT52" s="2">
        <f>2.2+0.5</f>
        <v>2.7</v>
      </c>
      <c r="BU52" s="2">
        <f>0.5+0.5</f>
        <v>1</v>
      </c>
      <c r="BV52" s="2">
        <f>1+0.5</f>
        <v>1.5</v>
      </c>
    </row>
    <row r="53" spans="2:74" ht="15">
      <c r="B53" s="2"/>
      <c r="C53" s="2"/>
      <c r="D53" s="2"/>
      <c r="E53" s="2"/>
      <c r="F53" s="2"/>
      <c r="G53" s="2"/>
      <c r="H53" s="2"/>
      <c r="I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5">
      <c r="A54" s="1" t="s">
        <v>39</v>
      </c>
      <c r="B54" s="14">
        <v>0.2</v>
      </c>
      <c r="C54" s="14">
        <v>0.2</v>
      </c>
      <c r="D54" s="2">
        <v>0.5</v>
      </c>
      <c r="E54" s="14">
        <v>0.3</v>
      </c>
      <c r="F54" s="2">
        <v>0.3</v>
      </c>
      <c r="G54" s="2">
        <v>0.3</v>
      </c>
      <c r="H54" s="2">
        <v>0.3</v>
      </c>
      <c r="I54" s="14">
        <v>0.3</v>
      </c>
      <c r="J54" s="14">
        <v>0.3</v>
      </c>
      <c r="K54" s="2">
        <v>0.3</v>
      </c>
      <c r="L54" s="14">
        <v>0.5</v>
      </c>
      <c r="M54" s="14">
        <v>0.5</v>
      </c>
      <c r="N54" s="14">
        <v>0.5</v>
      </c>
      <c r="O54" s="14">
        <v>0.5</v>
      </c>
      <c r="P54" s="14">
        <v>0.5</v>
      </c>
      <c r="Q54" s="14">
        <v>0.5</v>
      </c>
      <c r="R54" s="14">
        <v>0.5</v>
      </c>
      <c r="S54" s="14">
        <v>0.5</v>
      </c>
      <c r="T54" s="14">
        <v>0.5</v>
      </c>
      <c r="U54" s="14">
        <v>0.5</v>
      </c>
      <c r="V54" s="14">
        <v>0</v>
      </c>
      <c r="W54" s="14">
        <v>0</v>
      </c>
      <c r="X54" s="14">
        <v>0</v>
      </c>
      <c r="Y54" s="14">
        <v>0</v>
      </c>
      <c r="Z54" s="14">
        <v>0.5</v>
      </c>
      <c r="AA54" s="14">
        <v>0.5</v>
      </c>
      <c r="AB54" s="14">
        <v>0.5</v>
      </c>
      <c r="AC54" s="14">
        <v>0.5</v>
      </c>
      <c r="AD54" s="14">
        <v>0.5</v>
      </c>
      <c r="AE54" s="14">
        <v>0.5</v>
      </c>
      <c r="AF54" s="14">
        <v>0.5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</row>
    <row r="55" spans="2:73" ht="15">
      <c r="B55" s="12"/>
      <c r="C55" s="12"/>
      <c r="D55" s="15"/>
      <c r="E55" s="2"/>
      <c r="F55" s="15"/>
      <c r="G55" s="15"/>
      <c r="H55" s="15"/>
      <c r="K55" s="15"/>
      <c r="Q55" s="1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1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12"/>
      <c r="BO55" s="2"/>
      <c r="BP55" s="2"/>
      <c r="BQ55" s="2"/>
      <c r="BR55" s="2"/>
      <c r="BS55" s="2"/>
      <c r="BT55" s="2"/>
      <c r="BU55" s="2"/>
    </row>
    <row r="56" spans="2:74" ht="15.75">
      <c r="B56" s="16">
        <f aca="true" t="shared" si="8" ref="B56:AZ56">SUM(B48:B54)</f>
        <v>4.2</v>
      </c>
      <c r="C56" s="16">
        <f t="shared" si="8"/>
        <v>4.2</v>
      </c>
      <c r="D56" s="16">
        <f t="shared" si="8"/>
        <v>4.5</v>
      </c>
      <c r="E56" s="16">
        <f t="shared" si="8"/>
        <v>4.3</v>
      </c>
      <c r="F56" s="16">
        <f t="shared" si="8"/>
        <v>4.3</v>
      </c>
      <c r="G56" s="16">
        <f t="shared" si="8"/>
        <v>4.3</v>
      </c>
      <c r="H56" s="16">
        <f t="shared" si="8"/>
        <v>4.3</v>
      </c>
      <c r="I56" s="16">
        <f t="shared" si="8"/>
        <v>4.3</v>
      </c>
      <c r="J56" s="16">
        <f t="shared" si="8"/>
        <v>4.3</v>
      </c>
      <c r="K56" s="16">
        <f t="shared" si="8"/>
        <v>4.3</v>
      </c>
      <c r="L56" s="16">
        <f t="shared" si="8"/>
        <v>4</v>
      </c>
      <c r="M56" s="16">
        <f t="shared" si="8"/>
        <v>3.5</v>
      </c>
      <c r="N56" s="16">
        <f t="shared" si="8"/>
        <v>3</v>
      </c>
      <c r="O56" s="16">
        <f t="shared" si="8"/>
        <v>4.2</v>
      </c>
      <c r="P56" s="16">
        <f t="shared" si="8"/>
        <v>4.2</v>
      </c>
      <c r="Q56" s="16">
        <f t="shared" si="8"/>
        <v>3.5</v>
      </c>
      <c r="R56" s="16">
        <f t="shared" si="8"/>
        <v>3.5</v>
      </c>
      <c r="S56" s="16">
        <f t="shared" si="8"/>
        <v>3.3</v>
      </c>
      <c r="T56" s="16">
        <f t="shared" si="8"/>
        <v>3.3</v>
      </c>
      <c r="U56" s="16">
        <f t="shared" si="8"/>
        <v>4.4</v>
      </c>
      <c r="V56" s="16">
        <f t="shared" si="8"/>
        <v>4</v>
      </c>
      <c r="W56" s="16">
        <f t="shared" si="8"/>
        <v>3.8</v>
      </c>
      <c r="X56" s="16">
        <f t="shared" si="8"/>
        <v>3.5</v>
      </c>
      <c r="Y56" s="16">
        <f t="shared" si="8"/>
        <v>3.6</v>
      </c>
      <c r="Z56" s="16">
        <f t="shared" si="8"/>
        <v>3.8</v>
      </c>
      <c r="AA56" s="16">
        <f t="shared" si="8"/>
        <v>3.2</v>
      </c>
      <c r="AB56" s="16">
        <f t="shared" si="8"/>
        <v>3.3</v>
      </c>
      <c r="AC56" s="16">
        <f t="shared" si="8"/>
        <v>3.1</v>
      </c>
      <c r="AD56" s="16">
        <f t="shared" si="8"/>
        <v>2.9</v>
      </c>
      <c r="AE56" s="16">
        <f t="shared" si="8"/>
        <v>3.3</v>
      </c>
      <c r="AF56" s="16">
        <f t="shared" si="8"/>
        <v>3.2</v>
      </c>
      <c r="AG56" s="16">
        <f t="shared" si="8"/>
        <v>3.2</v>
      </c>
      <c r="AH56" s="16">
        <f t="shared" si="8"/>
        <v>2.7</v>
      </c>
      <c r="AI56" s="16">
        <f t="shared" si="8"/>
        <v>3.1</v>
      </c>
      <c r="AJ56" s="16">
        <f t="shared" si="8"/>
        <v>3.1</v>
      </c>
      <c r="AK56" s="16">
        <f t="shared" si="8"/>
        <v>3.1</v>
      </c>
      <c r="AL56" s="16">
        <f t="shared" si="8"/>
        <v>3.1</v>
      </c>
      <c r="AM56" s="16">
        <f t="shared" si="8"/>
        <v>3.1</v>
      </c>
      <c r="AN56" s="16">
        <f t="shared" si="8"/>
        <v>3.8</v>
      </c>
      <c r="AO56" s="16">
        <f t="shared" si="8"/>
        <v>3.8</v>
      </c>
      <c r="AP56" s="16">
        <f t="shared" si="8"/>
        <v>3.4</v>
      </c>
      <c r="AQ56" s="16">
        <f t="shared" si="8"/>
        <v>4.1</v>
      </c>
      <c r="AR56" s="16">
        <f t="shared" si="8"/>
        <v>3.9</v>
      </c>
      <c r="AS56" s="16">
        <f t="shared" si="8"/>
        <v>3.9</v>
      </c>
      <c r="AT56" s="16">
        <f t="shared" si="8"/>
        <v>3.9</v>
      </c>
      <c r="AU56" s="16">
        <f t="shared" si="8"/>
        <v>4.1000000000000005</v>
      </c>
      <c r="AV56" s="16">
        <f t="shared" si="8"/>
        <v>4.2</v>
      </c>
      <c r="AW56" s="16">
        <f t="shared" si="8"/>
        <v>3</v>
      </c>
      <c r="AX56" s="16">
        <f t="shared" si="8"/>
        <v>3.5999999999999996</v>
      </c>
      <c r="AY56" s="16">
        <f t="shared" si="8"/>
        <v>4</v>
      </c>
      <c r="AZ56" s="16">
        <f t="shared" si="8"/>
        <v>4</v>
      </c>
      <c r="BA56" s="16">
        <f aca="true" t="shared" si="9" ref="BA56:BM56">SUM(BA48:BA54)</f>
        <v>3.9000000000000004</v>
      </c>
      <c r="BB56" s="16">
        <f t="shared" si="9"/>
        <v>3.7</v>
      </c>
      <c r="BC56" s="16">
        <f t="shared" si="9"/>
        <v>3.5</v>
      </c>
      <c r="BD56" s="16">
        <f t="shared" si="9"/>
        <v>4</v>
      </c>
      <c r="BE56" s="16">
        <f t="shared" si="9"/>
        <v>3.6</v>
      </c>
      <c r="BF56" s="16">
        <f t="shared" si="9"/>
        <v>3.8</v>
      </c>
      <c r="BG56" s="16">
        <f t="shared" si="9"/>
        <v>3.8</v>
      </c>
      <c r="BH56" s="16">
        <f t="shared" si="9"/>
        <v>3.8</v>
      </c>
      <c r="BI56" s="16">
        <f t="shared" si="9"/>
        <v>3.9</v>
      </c>
      <c r="BJ56" s="16">
        <f t="shared" si="9"/>
        <v>4.1</v>
      </c>
      <c r="BK56" s="16">
        <f t="shared" si="9"/>
        <v>2.9000000000000004</v>
      </c>
      <c r="BL56" s="16">
        <f t="shared" si="9"/>
        <v>3.6999999999999997</v>
      </c>
      <c r="BM56" s="16">
        <f t="shared" si="9"/>
        <v>3.5</v>
      </c>
      <c r="BN56" s="16">
        <f aca="true" t="shared" si="10" ref="BN56:BV56">SUM(BN48:BN54)</f>
        <v>3.5</v>
      </c>
      <c r="BO56" s="16">
        <f t="shared" si="10"/>
        <v>3.7</v>
      </c>
      <c r="BP56" s="16">
        <f t="shared" si="10"/>
        <v>3.1999999999999997</v>
      </c>
      <c r="BQ56" s="16">
        <f t="shared" si="10"/>
        <v>3.9</v>
      </c>
      <c r="BR56" s="16">
        <f t="shared" si="10"/>
        <v>2.7</v>
      </c>
      <c r="BS56" s="16">
        <f t="shared" si="10"/>
        <v>3.5</v>
      </c>
      <c r="BT56" s="16">
        <f t="shared" si="10"/>
        <v>4.2</v>
      </c>
      <c r="BU56" s="16">
        <f t="shared" si="10"/>
        <v>3</v>
      </c>
      <c r="BV56" s="16">
        <f t="shared" si="10"/>
        <v>3.8</v>
      </c>
    </row>
    <row r="57" spans="2:73" ht="15">
      <c r="B57" s="2"/>
      <c r="C57" s="2"/>
      <c r="D57" s="2"/>
      <c r="E57" s="2"/>
      <c r="F57" s="2"/>
      <c r="G57" s="2"/>
      <c r="H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5.75">
      <c r="A58" s="13" t="s">
        <v>44</v>
      </c>
      <c r="B58" s="2"/>
      <c r="C58" s="2"/>
      <c r="D58" s="2"/>
      <c r="E58" s="2"/>
      <c r="F58" s="2"/>
      <c r="G58" s="2"/>
      <c r="H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2:73" ht="15">
      <c r="B59" s="2"/>
      <c r="C59" s="2"/>
      <c r="D59" s="2"/>
      <c r="E59" s="2"/>
      <c r="F59" s="2"/>
      <c r="G59" s="2"/>
      <c r="H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5.75">
      <c r="A60" s="1" t="s">
        <v>29</v>
      </c>
      <c r="B60" s="17">
        <v>1</v>
      </c>
      <c r="C60" s="17">
        <v>1</v>
      </c>
      <c r="D60" s="17">
        <v>1</v>
      </c>
      <c r="E60" s="17">
        <v>1</v>
      </c>
      <c r="F60" s="16">
        <v>1.2</v>
      </c>
      <c r="G60" s="16">
        <v>1.2</v>
      </c>
      <c r="H60" s="16">
        <v>1.2</v>
      </c>
      <c r="I60" s="16">
        <v>1.2</v>
      </c>
      <c r="J60" s="17">
        <v>1.2</v>
      </c>
      <c r="K60" s="17">
        <v>1.2</v>
      </c>
      <c r="L60" s="17">
        <v>1.2</v>
      </c>
      <c r="M60" s="17">
        <v>1.2</v>
      </c>
      <c r="N60" s="17">
        <v>1.2</v>
      </c>
      <c r="O60" s="17">
        <v>1.2</v>
      </c>
      <c r="P60" s="14">
        <v>1.2</v>
      </c>
      <c r="Q60" s="17">
        <v>1.2</v>
      </c>
      <c r="R60" s="17">
        <v>1.2</v>
      </c>
      <c r="S60" s="17">
        <v>1.2</v>
      </c>
      <c r="T60" s="17">
        <v>0.5</v>
      </c>
      <c r="U60" s="17">
        <v>0.5</v>
      </c>
      <c r="V60" s="17">
        <v>0.5</v>
      </c>
      <c r="W60" s="17">
        <v>0.5</v>
      </c>
      <c r="X60" s="17">
        <v>0.5</v>
      </c>
      <c r="Y60" s="17">
        <v>0.5</v>
      </c>
      <c r="Z60" s="17">
        <v>0.5</v>
      </c>
      <c r="AA60" s="17">
        <v>0.5</v>
      </c>
      <c r="AB60" s="17">
        <v>0.5</v>
      </c>
      <c r="AC60" s="17">
        <v>0.5</v>
      </c>
      <c r="AD60" s="17">
        <v>0.4</v>
      </c>
      <c r="AE60" s="17">
        <v>0.5</v>
      </c>
      <c r="AF60" s="17">
        <v>0.5</v>
      </c>
      <c r="AG60" s="17">
        <v>0.5</v>
      </c>
      <c r="AH60" s="17">
        <v>0.5</v>
      </c>
      <c r="AI60" s="17">
        <v>0.5</v>
      </c>
      <c r="AJ60" s="17">
        <v>0.5</v>
      </c>
      <c r="AK60" s="14">
        <v>0.5</v>
      </c>
      <c r="AL60" s="14">
        <v>0.5</v>
      </c>
      <c r="AM60" s="14">
        <v>0.5</v>
      </c>
      <c r="AN60" s="17">
        <v>0.5</v>
      </c>
      <c r="AO60" s="17">
        <v>0.5</v>
      </c>
      <c r="AP60" s="17">
        <v>0.5</v>
      </c>
      <c r="AQ60" s="17">
        <v>0.5</v>
      </c>
      <c r="AR60" s="17">
        <v>0.5</v>
      </c>
      <c r="AS60" s="17">
        <v>0.5</v>
      </c>
      <c r="AT60" s="17">
        <v>0.5</v>
      </c>
      <c r="AU60" s="17">
        <v>0.5</v>
      </c>
      <c r="AV60" s="17">
        <v>0.5</v>
      </c>
      <c r="AW60" s="17">
        <v>0.5</v>
      </c>
      <c r="AX60" s="17">
        <v>0.5</v>
      </c>
      <c r="AY60" s="17">
        <v>0.5</v>
      </c>
      <c r="AZ60" s="17">
        <v>0.5</v>
      </c>
      <c r="BA60" s="17">
        <v>0.5</v>
      </c>
      <c r="BB60" s="17">
        <v>0.5</v>
      </c>
      <c r="BC60" s="17">
        <v>0.5</v>
      </c>
      <c r="BD60" s="17">
        <v>0.5</v>
      </c>
      <c r="BE60" s="17">
        <v>0.5</v>
      </c>
      <c r="BF60" s="17">
        <v>0.5</v>
      </c>
      <c r="BG60" s="17">
        <v>0.5</v>
      </c>
      <c r="BH60" s="17">
        <v>0.5</v>
      </c>
      <c r="BI60" s="17">
        <v>0.5</v>
      </c>
      <c r="BJ60" s="17">
        <v>0.5</v>
      </c>
      <c r="BK60" s="17">
        <v>0.5</v>
      </c>
      <c r="BL60" s="17">
        <v>0.5</v>
      </c>
      <c r="BM60" s="17">
        <v>0.5</v>
      </c>
      <c r="BN60" s="17">
        <v>0.5</v>
      </c>
      <c r="BO60" s="17">
        <v>0.5</v>
      </c>
      <c r="BP60" s="17">
        <v>0.5</v>
      </c>
      <c r="BQ60" s="17">
        <v>0.5</v>
      </c>
      <c r="BR60" s="17">
        <v>0.5</v>
      </c>
      <c r="BS60" s="2"/>
      <c r="BT60" s="2"/>
      <c r="BU60" s="2"/>
    </row>
    <row r="61" spans="2:73" ht="15">
      <c r="B61" s="12"/>
      <c r="C61" s="12"/>
      <c r="D61" s="2"/>
      <c r="E61" s="2"/>
      <c r="F61" s="15"/>
      <c r="G61" s="15"/>
      <c r="H61" s="15"/>
      <c r="I61" s="15"/>
      <c r="Q61" s="1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12"/>
      <c r="BO61" s="2"/>
      <c r="BP61" s="2"/>
      <c r="BQ61" s="2"/>
      <c r="BR61" s="2"/>
      <c r="BS61" s="2"/>
      <c r="BT61" s="2"/>
      <c r="BU61" s="2"/>
    </row>
    <row r="62" spans="2:73" ht="15">
      <c r="B62" s="12"/>
      <c r="C62" s="12"/>
      <c r="D62" s="2"/>
      <c r="E62" s="2"/>
      <c r="F62" s="2"/>
      <c r="G62" s="2"/>
      <c r="H62" s="2"/>
      <c r="Q62" s="1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1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1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12"/>
      <c r="BO62" s="2"/>
      <c r="BP62" s="2"/>
      <c r="BQ62" s="2"/>
      <c r="BR62" s="2"/>
      <c r="BS62" s="2"/>
      <c r="BT62" s="2"/>
      <c r="BU62" s="2"/>
    </row>
    <row r="63" spans="2:73" ht="15">
      <c r="B63" s="2"/>
      <c r="C63" s="2"/>
      <c r="D63" s="2"/>
      <c r="E63" s="2"/>
      <c r="F63" s="2"/>
      <c r="G63" s="2"/>
      <c r="H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5">
      <c r="A64" s="1" t="s">
        <v>45</v>
      </c>
      <c r="B64" s="2">
        <f aca="true" t="shared" si="11" ref="B64:Y64">SUM(B16+B27+B43+B56+B60)</f>
        <v>78</v>
      </c>
      <c r="C64" s="2">
        <f t="shared" si="11"/>
        <v>77.2</v>
      </c>
      <c r="D64" s="2">
        <f t="shared" si="11"/>
        <v>74.9</v>
      </c>
      <c r="E64" s="2">
        <f t="shared" si="11"/>
        <v>75.8</v>
      </c>
      <c r="F64" s="2">
        <f t="shared" si="11"/>
        <v>70.60000000000001</v>
      </c>
      <c r="G64" s="2">
        <f t="shared" si="11"/>
        <v>68</v>
      </c>
      <c r="H64" s="2">
        <f t="shared" si="11"/>
        <v>69.9</v>
      </c>
      <c r="I64" s="2">
        <f t="shared" si="11"/>
        <v>68.2</v>
      </c>
      <c r="J64" s="2">
        <f t="shared" si="11"/>
        <v>67.60000000000001</v>
      </c>
      <c r="K64" s="2">
        <f t="shared" si="11"/>
        <v>69</v>
      </c>
      <c r="L64" s="2">
        <f t="shared" si="11"/>
        <v>68.9</v>
      </c>
      <c r="M64" s="2">
        <f t="shared" si="11"/>
        <v>69.60000000000001</v>
      </c>
      <c r="N64" s="2">
        <f t="shared" si="11"/>
        <v>69.10000000000001</v>
      </c>
      <c r="O64" s="2">
        <f t="shared" si="11"/>
        <v>70.80000000000001</v>
      </c>
      <c r="P64" s="2">
        <f t="shared" si="11"/>
        <v>68.9</v>
      </c>
      <c r="Q64" s="2">
        <f t="shared" si="11"/>
        <v>68.50000000000001</v>
      </c>
      <c r="R64" s="2">
        <f t="shared" si="11"/>
        <v>67.10000000000001</v>
      </c>
      <c r="S64" s="2">
        <f t="shared" si="11"/>
        <v>65.30000000000001</v>
      </c>
      <c r="T64" s="2">
        <f t="shared" si="11"/>
        <v>64.9</v>
      </c>
      <c r="U64" s="2">
        <f t="shared" si="11"/>
        <v>67.2</v>
      </c>
      <c r="V64" s="2">
        <f t="shared" si="11"/>
        <v>62.2</v>
      </c>
      <c r="W64" s="2">
        <f t="shared" si="11"/>
        <v>62.89999999999999</v>
      </c>
      <c r="X64" s="2">
        <f t="shared" si="11"/>
        <v>64.9</v>
      </c>
      <c r="Y64" s="2">
        <f t="shared" si="11"/>
        <v>63.300000000000004</v>
      </c>
      <c r="Z64">
        <v>64.2</v>
      </c>
      <c r="AA64">
        <v>65.2</v>
      </c>
      <c r="AB64">
        <v>63.4</v>
      </c>
      <c r="AC64" s="2">
        <f aca="true" t="shared" si="12" ref="AC64:BM64">SUM(AC16+AC27+AC43+AC56+AC60)</f>
        <v>62.2</v>
      </c>
      <c r="AD64" s="2">
        <f t="shared" si="12"/>
        <v>59.8</v>
      </c>
      <c r="AE64" s="2">
        <f t="shared" si="12"/>
        <v>60.199999999999996</v>
      </c>
      <c r="AF64" s="2">
        <f t="shared" si="12"/>
        <v>64.2</v>
      </c>
      <c r="AG64" s="2">
        <f t="shared" si="12"/>
        <v>61.900000000000006</v>
      </c>
      <c r="AH64" s="2">
        <f t="shared" si="12"/>
        <v>60.199999999999996</v>
      </c>
      <c r="AI64" s="2">
        <f t="shared" si="12"/>
        <v>59.800000000000004</v>
      </c>
      <c r="AJ64" s="2">
        <f t="shared" si="12"/>
        <v>62.7</v>
      </c>
      <c r="AK64" s="2">
        <f t="shared" si="12"/>
        <v>62.4</v>
      </c>
      <c r="AL64" s="2">
        <f t="shared" si="12"/>
        <v>64.1</v>
      </c>
      <c r="AM64" s="2">
        <f t="shared" si="12"/>
        <v>63.800000000000004</v>
      </c>
      <c r="AN64" s="2">
        <f t="shared" si="12"/>
        <v>64.5</v>
      </c>
      <c r="AO64" s="2">
        <f t="shared" si="12"/>
        <v>65.39999999999999</v>
      </c>
      <c r="AP64" s="2">
        <f t="shared" si="12"/>
        <v>62.300000000000004</v>
      </c>
      <c r="AQ64" s="2">
        <f t="shared" si="12"/>
        <v>65.3</v>
      </c>
      <c r="AR64" s="2">
        <f t="shared" si="12"/>
        <v>67.8</v>
      </c>
      <c r="AS64" s="2">
        <f t="shared" si="12"/>
        <v>65.7</v>
      </c>
      <c r="AT64" s="2">
        <f t="shared" si="12"/>
        <v>66.30000000000001</v>
      </c>
      <c r="AU64" s="2">
        <f t="shared" si="12"/>
        <v>66.9</v>
      </c>
      <c r="AV64" s="2">
        <f t="shared" si="12"/>
        <v>61.800000000000004</v>
      </c>
      <c r="AW64" s="2">
        <f t="shared" si="12"/>
        <v>61.1</v>
      </c>
      <c r="AX64" s="2">
        <f t="shared" si="12"/>
        <v>63.800000000000004</v>
      </c>
      <c r="AY64" s="2">
        <f t="shared" si="12"/>
        <v>65.4</v>
      </c>
      <c r="AZ64" s="2">
        <f t="shared" si="12"/>
        <v>66.1</v>
      </c>
      <c r="BA64" s="2">
        <f t="shared" si="12"/>
        <v>65.3</v>
      </c>
      <c r="BB64" s="2">
        <f t="shared" si="12"/>
        <v>60.50000000000001</v>
      </c>
      <c r="BC64" s="2">
        <f t="shared" si="12"/>
        <v>61.7</v>
      </c>
      <c r="BD64" s="2">
        <f t="shared" si="12"/>
        <v>63.4</v>
      </c>
      <c r="BE64" s="2">
        <f t="shared" si="12"/>
        <v>59.4</v>
      </c>
      <c r="BF64" s="2">
        <f t="shared" si="12"/>
        <v>57.699999999999996</v>
      </c>
      <c r="BG64" s="2">
        <f t="shared" si="12"/>
        <v>62.64999999999999</v>
      </c>
      <c r="BH64" s="2">
        <f t="shared" si="12"/>
        <v>62.2</v>
      </c>
      <c r="BI64" s="2">
        <f t="shared" si="12"/>
        <v>62.800000000000004</v>
      </c>
      <c r="BJ64" s="2">
        <f t="shared" si="12"/>
        <v>59.13999999999999</v>
      </c>
      <c r="BK64" s="2">
        <f t="shared" si="12"/>
        <v>58.699999999999996</v>
      </c>
      <c r="BL64" s="2">
        <f t="shared" si="12"/>
        <v>60.96</v>
      </c>
      <c r="BM64" s="2">
        <f t="shared" si="12"/>
        <v>60.75</v>
      </c>
      <c r="BN64" s="2">
        <f>SUM(BN16+BN27+BN43+BN56+BN60)</f>
        <v>60.82</v>
      </c>
      <c r="BO64" s="2">
        <f>SUM(BO16+BO27+BO43+BO56+BO60)</f>
        <v>62.10000000000001</v>
      </c>
      <c r="BP64" s="2">
        <f>SUM(BP16+BP27+BP43+BP56+BP60)</f>
        <v>61.7</v>
      </c>
      <c r="BQ64" s="2">
        <f>SUM(BQ16+BQ27+BQ43+BQ56+BQ60)</f>
        <v>62.300000000000004</v>
      </c>
      <c r="BR64" s="2">
        <f>SUM(BR16+BR27+BR43+BR56+BR60)</f>
        <v>58.30000000000001</v>
      </c>
      <c r="BS64" s="2"/>
      <c r="BT64" s="2"/>
      <c r="BU64" s="2"/>
    </row>
    <row r="65" spans="5:73" ht="15">
      <c r="E65" s="2"/>
      <c r="H65" s="2"/>
      <c r="Q65" s="1"/>
      <c r="R65" s="2"/>
      <c r="S65" s="2"/>
      <c r="T65" s="2"/>
      <c r="U65" s="2"/>
      <c r="V65" s="2"/>
      <c r="W65" s="2"/>
      <c r="X65" s="2"/>
      <c r="Y65" s="2"/>
      <c r="AC65" s="1"/>
      <c r="AD65" s="1"/>
      <c r="AE65" s="2"/>
      <c r="AF65" s="2"/>
      <c r="AG65" s="2"/>
      <c r="AH65" s="2"/>
      <c r="AI65" s="2"/>
      <c r="AJ65" s="2"/>
      <c r="AK65" s="2"/>
      <c r="AL65" s="2"/>
      <c r="AM65" s="2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1"/>
      <c r="BB65" s="1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1"/>
      <c r="BO65" s="1"/>
      <c r="BP65" s="1"/>
      <c r="BQ65" s="1"/>
      <c r="BR65" s="1"/>
      <c r="BS65" s="2"/>
      <c r="BT65" s="2"/>
      <c r="BU65" s="2"/>
    </row>
    <row r="66" spans="1:73" ht="15">
      <c r="A66" s="1" t="s">
        <v>46</v>
      </c>
      <c r="B66" s="14">
        <f aca="true" t="shared" si="13" ref="B66:Y66">-SUM(B25+B39+B41+B52+B54)</f>
        <v>-2.7</v>
      </c>
      <c r="C66" s="14">
        <f t="shared" si="13"/>
        <v>-2.7</v>
      </c>
      <c r="D66" s="14">
        <f t="shared" si="13"/>
        <v>-3.1</v>
      </c>
      <c r="E66" s="14">
        <f t="shared" si="13"/>
        <v>-3.4</v>
      </c>
      <c r="F66" s="14">
        <f t="shared" si="13"/>
        <v>-3</v>
      </c>
      <c r="G66" s="14">
        <f t="shared" si="13"/>
        <v>-3.0999999999999996</v>
      </c>
      <c r="H66" s="14">
        <f t="shared" si="13"/>
        <v>-3.0999999999999996</v>
      </c>
      <c r="I66" s="14">
        <f t="shared" si="13"/>
        <v>-4.7</v>
      </c>
      <c r="J66" s="14">
        <f t="shared" si="13"/>
        <v>-5.1</v>
      </c>
      <c r="K66" s="14">
        <f t="shared" si="13"/>
        <v>-3.8</v>
      </c>
      <c r="L66" s="14">
        <f t="shared" si="13"/>
        <v>-3.9</v>
      </c>
      <c r="M66" s="14">
        <f t="shared" si="13"/>
        <v>-4.2</v>
      </c>
      <c r="N66" s="14">
        <f t="shared" si="13"/>
        <v>-4</v>
      </c>
      <c r="O66" s="14">
        <f t="shared" si="13"/>
        <v>-4.300000000000001</v>
      </c>
      <c r="P66" s="14">
        <f t="shared" si="13"/>
        <v>-4.1</v>
      </c>
      <c r="Q66" s="14">
        <f t="shared" si="13"/>
        <v>-2.6</v>
      </c>
      <c r="R66" s="14">
        <f t="shared" si="13"/>
        <v>-2.1</v>
      </c>
      <c r="S66" s="14">
        <f t="shared" si="13"/>
        <v>-2.3</v>
      </c>
      <c r="T66" s="14">
        <f t="shared" si="13"/>
        <v>-1.5</v>
      </c>
      <c r="U66" s="14">
        <f t="shared" si="13"/>
        <v>-2</v>
      </c>
      <c r="V66" s="14">
        <f t="shared" si="13"/>
        <v>-2</v>
      </c>
      <c r="W66" s="14">
        <f t="shared" si="13"/>
        <v>-2</v>
      </c>
      <c r="X66" s="14">
        <f t="shared" si="13"/>
        <v>-2</v>
      </c>
      <c r="Y66" s="14">
        <f t="shared" si="13"/>
        <v>-2</v>
      </c>
      <c r="Z66" s="19">
        <v>-1.8</v>
      </c>
      <c r="AA66" s="19">
        <v>-1.6</v>
      </c>
      <c r="AB66" s="19">
        <v>-1.7</v>
      </c>
      <c r="AC66" s="14">
        <f aca="true" t="shared" si="14" ref="AC66:BM66">-SUM(AC25+AC39+AC41+AC52+AC54)</f>
        <v>-1.6</v>
      </c>
      <c r="AD66" s="14">
        <f t="shared" si="14"/>
        <v>-1.7</v>
      </c>
      <c r="AE66" s="14">
        <f t="shared" si="14"/>
        <v>-1.6</v>
      </c>
      <c r="AF66" s="14">
        <f t="shared" si="14"/>
        <v>-1.7</v>
      </c>
      <c r="AG66" s="14">
        <f t="shared" si="14"/>
        <v>-1.8</v>
      </c>
      <c r="AH66" s="14">
        <f t="shared" si="14"/>
        <v>-2.1</v>
      </c>
      <c r="AI66" s="14">
        <f t="shared" si="14"/>
        <v>-2.1</v>
      </c>
      <c r="AJ66" s="14">
        <f t="shared" si="14"/>
        <v>-2.1</v>
      </c>
      <c r="AK66" s="14">
        <f t="shared" si="14"/>
        <v>-2.1</v>
      </c>
      <c r="AL66" s="14">
        <f t="shared" si="14"/>
        <v>-2.1</v>
      </c>
      <c r="AM66" s="14">
        <f t="shared" si="14"/>
        <v>-2.1</v>
      </c>
      <c r="AN66" s="14">
        <f t="shared" si="14"/>
        <v>-1.8</v>
      </c>
      <c r="AO66" s="14">
        <f t="shared" si="14"/>
        <v>-1.8</v>
      </c>
      <c r="AP66" s="14">
        <f t="shared" si="14"/>
        <v>-1.5</v>
      </c>
      <c r="AQ66" s="14">
        <f t="shared" si="14"/>
        <v>-2.2</v>
      </c>
      <c r="AR66" s="14">
        <f t="shared" si="14"/>
        <v>-2</v>
      </c>
      <c r="AS66" s="14">
        <f t="shared" si="14"/>
        <v>-2</v>
      </c>
      <c r="AT66" s="14">
        <f t="shared" si="14"/>
        <v>-2</v>
      </c>
      <c r="AU66" s="14">
        <f t="shared" si="14"/>
        <v>-2.7</v>
      </c>
      <c r="AV66" s="14">
        <f t="shared" si="14"/>
        <v>-1.8</v>
      </c>
      <c r="AW66" s="14">
        <f t="shared" si="14"/>
        <v>-2</v>
      </c>
      <c r="AX66" s="14">
        <f t="shared" si="14"/>
        <v>-2.3</v>
      </c>
      <c r="AY66" s="14">
        <f t="shared" si="14"/>
        <v>-2.6</v>
      </c>
      <c r="AZ66" s="14">
        <f t="shared" si="14"/>
        <v>-2.6</v>
      </c>
      <c r="BA66" s="14">
        <f t="shared" si="14"/>
        <v>-1</v>
      </c>
      <c r="BB66" s="14">
        <f t="shared" si="14"/>
        <v>-0.8</v>
      </c>
      <c r="BC66" s="14">
        <f t="shared" si="14"/>
        <v>-0.8</v>
      </c>
      <c r="BD66" s="14">
        <f t="shared" si="14"/>
        <v>-1.5</v>
      </c>
      <c r="BE66" s="14">
        <f t="shared" si="14"/>
        <v>-1.1</v>
      </c>
      <c r="BF66" s="14">
        <f t="shared" si="14"/>
        <v>-0.9</v>
      </c>
      <c r="BG66" s="14">
        <f t="shared" si="14"/>
        <v>-0.9</v>
      </c>
      <c r="BH66" s="14">
        <f t="shared" si="14"/>
        <v>-0.9</v>
      </c>
      <c r="BI66" s="14">
        <f t="shared" si="14"/>
        <v>-1.1</v>
      </c>
      <c r="BJ66" s="14">
        <f t="shared" si="14"/>
        <v>-1.6</v>
      </c>
      <c r="BK66" s="14">
        <f t="shared" si="14"/>
        <v>-0.8</v>
      </c>
      <c r="BL66" s="14">
        <f t="shared" si="14"/>
        <v>-1.4</v>
      </c>
      <c r="BM66" s="14">
        <f t="shared" si="14"/>
        <v>-1.8</v>
      </c>
      <c r="BN66" s="14">
        <f>-SUM(BN25+BN39+BN41+BN52+BN54)</f>
        <v>-1.2000000000000002</v>
      </c>
      <c r="BO66" s="14">
        <f>-SUM(BO25+BO39+BO41+BO52+BO54)</f>
        <v>-1.2000000000000002</v>
      </c>
      <c r="BP66" s="14">
        <f>-SUM(BP25+BP39+BP41+BP52+BP54)</f>
        <v>-0.9</v>
      </c>
      <c r="BQ66" s="14">
        <f>-SUM(BQ25+BQ39+BQ41+BQ52+BQ54)</f>
        <v>-1.5</v>
      </c>
      <c r="BR66" s="14">
        <f>-SUM(BR25+BR39+BR41+BR52+BR54)</f>
        <v>-1.9000000000000001</v>
      </c>
      <c r="BS66" s="2"/>
      <c r="BT66" s="2"/>
      <c r="BU66" s="2"/>
    </row>
    <row r="67" spans="4:73" ht="15">
      <c r="D67" s="18"/>
      <c r="E67" s="2"/>
      <c r="H67" s="2"/>
      <c r="Q67" s="1"/>
      <c r="R67" s="2"/>
      <c r="S67" s="2"/>
      <c r="T67" s="2"/>
      <c r="U67" s="2"/>
      <c r="V67" s="2"/>
      <c r="W67" s="2"/>
      <c r="X67" s="2"/>
      <c r="Y67" s="2"/>
      <c r="AC67" s="1"/>
      <c r="AD67" s="1"/>
      <c r="AE67" s="2"/>
      <c r="AF67" s="2"/>
      <c r="AG67" s="2"/>
      <c r="AH67" s="2"/>
      <c r="AI67" s="2"/>
      <c r="AJ67" s="2"/>
      <c r="AK67" s="2"/>
      <c r="AL67" s="2"/>
      <c r="AM67" s="2"/>
      <c r="AN67" s="1"/>
      <c r="AO67" s="1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1"/>
      <c r="BB67" s="1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1"/>
      <c r="BO67" s="1"/>
      <c r="BP67" s="1"/>
      <c r="BQ67" s="1"/>
      <c r="BR67" s="1"/>
      <c r="BS67" s="2"/>
      <c r="BT67" s="2"/>
      <c r="BU67" s="2"/>
    </row>
    <row r="68" spans="1:73" ht="15.75">
      <c r="A68" s="13" t="s">
        <v>47</v>
      </c>
      <c r="B68" s="16">
        <f aca="true" t="shared" si="15" ref="B68:Y68">SUM(B64:B66)</f>
        <v>75.3</v>
      </c>
      <c r="C68" s="16">
        <f t="shared" si="15"/>
        <v>74.5</v>
      </c>
      <c r="D68" s="16">
        <f t="shared" si="15"/>
        <v>71.80000000000001</v>
      </c>
      <c r="E68" s="16">
        <f t="shared" si="15"/>
        <v>72.39999999999999</v>
      </c>
      <c r="F68" s="16">
        <f t="shared" si="15"/>
        <v>67.60000000000001</v>
      </c>
      <c r="G68" s="16">
        <f t="shared" si="15"/>
        <v>64.9</v>
      </c>
      <c r="H68" s="16">
        <f t="shared" si="15"/>
        <v>66.80000000000001</v>
      </c>
      <c r="I68" s="16">
        <f t="shared" si="15"/>
        <v>63.5</v>
      </c>
      <c r="J68" s="16">
        <f t="shared" si="15"/>
        <v>62.50000000000001</v>
      </c>
      <c r="K68" s="16">
        <f t="shared" si="15"/>
        <v>65.2</v>
      </c>
      <c r="L68" s="16">
        <f t="shared" si="15"/>
        <v>65</v>
      </c>
      <c r="M68" s="16">
        <f t="shared" si="15"/>
        <v>65.4</v>
      </c>
      <c r="N68" s="16">
        <f t="shared" si="15"/>
        <v>65.10000000000001</v>
      </c>
      <c r="O68" s="16">
        <f t="shared" si="15"/>
        <v>66.50000000000001</v>
      </c>
      <c r="P68" s="16">
        <f t="shared" si="15"/>
        <v>64.80000000000001</v>
      </c>
      <c r="Q68" s="16">
        <f t="shared" si="15"/>
        <v>65.90000000000002</v>
      </c>
      <c r="R68" s="16">
        <f t="shared" si="15"/>
        <v>65.00000000000001</v>
      </c>
      <c r="S68" s="16">
        <f t="shared" si="15"/>
        <v>63.000000000000014</v>
      </c>
      <c r="T68" s="16">
        <f t="shared" si="15"/>
        <v>63.400000000000006</v>
      </c>
      <c r="U68" s="16">
        <f t="shared" si="15"/>
        <v>65.2</v>
      </c>
      <c r="V68" s="16">
        <f t="shared" si="15"/>
        <v>60.2</v>
      </c>
      <c r="W68" s="16">
        <f t="shared" si="15"/>
        <v>60.89999999999999</v>
      </c>
      <c r="X68" s="16">
        <f t="shared" si="15"/>
        <v>62.900000000000006</v>
      </c>
      <c r="Y68" s="16">
        <f t="shared" si="15"/>
        <v>61.300000000000004</v>
      </c>
      <c r="Z68" s="13">
        <v>62.4</v>
      </c>
      <c r="AA68" s="13">
        <v>63.6</v>
      </c>
      <c r="AB68" s="13">
        <v>61.7</v>
      </c>
      <c r="AC68" s="16">
        <f aca="true" t="shared" si="16" ref="AC68:BM68">SUM(AC64:AC66)</f>
        <v>60.6</v>
      </c>
      <c r="AD68" s="16">
        <f t="shared" si="16"/>
        <v>58.099999999999994</v>
      </c>
      <c r="AE68" s="16">
        <f t="shared" si="16"/>
        <v>58.599999999999994</v>
      </c>
      <c r="AF68" s="16">
        <f t="shared" si="16"/>
        <v>62.5</v>
      </c>
      <c r="AG68" s="16">
        <f t="shared" si="16"/>
        <v>60.10000000000001</v>
      </c>
      <c r="AH68" s="16">
        <f t="shared" si="16"/>
        <v>58.099999999999994</v>
      </c>
      <c r="AI68" s="16">
        <f t="shared" si="16"/>
        <v>57.7</v>
      </c>
      <c r="AJ68" s="16">
        <f t="shared" si="16"/>
        <v>60.6</v>
      </c>
      <c r="AK68" s="16">
        <f t="shared" si="16"/>
        <v>60.3</v>
      </c>
      <c r="AL68" s="16">
        <f t="shared" si="16"/>
        <v>61.99999999999999</v>
      </c>
      <c r="AM68" s="16">
        <f t="shared" si="16"/>
        <v>61.7</v>
      </c>
      <c r="AN68" s="16">
        <f t="shared" si="16"/>
        <v>62.7</v>
      </c>
      <c r="AO68" s="16">
        <f t="shared" si="16"/>
        <v>63.599999999999994</v>
      </c>
      <c r="AP68" s="16">
        <f t="shared" si="16"/>
        <v>60.800000000000004</v>
      </c>
      <c r="AQ68" s="16">
        <f t="shared" si="16"/>
        <v>63.099999999999994</v>
      </c>
      <c r="AR68" s="16">
        <f t="shared" si="16"/>
        <v>65.8</v>
      </c>
      <c r="AS68" s="16">
        <f t="shared" si="16"/>
        <v>63.7</v>
      </c>
      <c r="AT68" s="16">
        <f t="shared" si="16"/>
        <v>64.30000000000001</v>
      </c>
      <c r="AU68" s="16">
        <f t="shared" si="16"/>
        <v>64.2</v>
      </c>
      <c r="AV68" s="16">
        <f t="shared" si="16"/>
        <v>60.00000000000001</v>
      </c>
      <c r="AW68" s="16">
        <f t="shared" si="16"/>
        <v>59.1</v>
      </c>
      <c r="AX68" s="16">
        <f t="shared" si="16"/>
        <v>61.50000000000001</v>
      </c>
      <c r="AY68" s="16">
        <f t="shared" si="16"/>
        <v>62.800000000000004</v>
      </c>
      <c r="AZ68" s="16">
        <f t="shared" si="16"/>
        <v>63.49999999999999</v>
      </c>
      <c r="BA68" s="16">
        <f t="shared" si="16"/>
        <v>64.3</v>
      </c>
      <c r="BB68" s="16">
        <f t="shared" si="16"/>
        <v>59.70000000000001</v>
      </c>
      <c r="BC68" s="16">
        <f t="shared" si="16"/>
        <v>60.900000000000006</v>
      </c>
      <c r="BD68" s="16">
        <f t="shared" si="16"/>
        <v>61.9</v>
      </c>
      <c r="BE68" s="16">
        <f t="shared" si="16"/>
        <v>58.3</v>
      </c>
      <c r="BF68" s="16">
        <f t="shared" si="16"/>
        <v>56.8</v>
      </c>
      <c r="BG68" s="16">
        <f t="shared" si="16"/>
        <v>61.74999999999999</v>
      </c>
      <c r="BH68" s="16">
        <f t="shared" si="16"/>
        <v>61.300000000000004</v>
      </c>
      <c r="BI68" s="16">
        <f t="shared" si="16"/>
        <v>61.7</v>
      </c>
      <c r="BJ68" s="16">
        <f t="shared" si="16"/>
        <v>57.53999999999999</v>
      </c>
      <c r="BK68" s="16">
        <f t="shared" si="16"/>
        <v>57.9</v>
      </c>
      <c r="BL68" s="16">
        <f t="shared" si="16"/>
        <v>59.56</v>
      </c>
      <c r="BM68" s="16">
        <f t="shared" si="16"/>
        <v>58.95</v>
      </c>
      <c r="BN68" s="16">
        <f>SUM(BN64:BN66)</f>
        <v>59.62</v>
      </c>
      <c r="BO68" s="16">
        <f>SUM(BO64:BO66)</f>
        <v>60.900000000000006</v>
      </c>
      <c r="BP68" s="16">
        <f>SUM(BP64:BP66)</f>
        <v>60.800000000000004</v>
      </c>
      <c r="BQ68" s="16">
        <f>SUM(BQ64:BQ66)</f>
        <v>60.800000000000004</v>
      </c>
      <c r="BR68" s="16">
        <f>SUM(BR64:BR66)</f>
        <v>56.40000000000001</v>
      </c>
      <c r="BS68" s="2"/>
      <c r="BT68" s="2"/>
      <c r="BU68" s="2"/>
    </row>
    <row r="69" spans="1:7" ht="15.75">
      <c r="A69" s="13"/>
      <c r="B69" s="16"/>
      <c r="C69" s="13"/>
      <c r="D69" s="13"/>
      <c r="E69" s="13"/>
      <c r="F69" s="13"/>
      <c r="G69" s="13"/>
    </row>
    <row r="71" ht="15">
      <c r="A71" s="1" t="s">
        <v>48</v>
      </c>
    </row>
    <row r="72" spans="11:14" ht="15">
      <c r="K72" s="1"/>
      <c r="M72" s="1"/>
      <c r="N72" s="2" t="s">
        <v>49</v>
      </c>
    </row>
  </sheetData>
  <printOptions/>
  <pageMargins left="0.5" right="0.5" top="1.85" bottom="0.5" header="0.5" footer="0.5"/>
  <pageSetup horizontalDpi="600" verticalDpi="6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Jerry Kauffman</cp:lastModifiedBy>
  <dcterms:modified xsi:type="dcterms:W3CDTF">2009-08-25T19:38:40Z</dcterms:modified>
  <cp:category/>
  <cp:version/>
  <cp:contentType/>
  <cp:contentStatus/>
</cp:coreProperties>
</file>